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tabRatio="500"/>
  </bookViews>
  <sheets>
    <sheet name="Эталон" sheetId="1" r:id="rId1"/>
  </sheets>
  <definedNames>
    <definedName name="_xlnm._FilterDatabase" localSheetId="0" hidden="1">Эталон!$B$1:$AC$285</definedName>
    <definedName name="Print_Titles_0_0" localSheetId="0">Эталон!$B:$V,Эталон!$7:$8</definedName>
    <definedName name="_xlnm.Print_Titles" localSheetId="0">Эталон!$7:$8</definedName>
    <definedName name="_xlnm.Print_Area" localSheetId="0">Эталон!$B$1:$AC$280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33" i="1" l="1"/>
  <c r="M133" i="1"/>
  <c r="J223" i="1" l="1"/>
  <c r="H273" i="1" l="1"/>
  <c r="X246" i="1" l="1"/>
  <c r="H50" i="1"/>
  <c r="L47" i="1"/>
  <c r="W278" i="1" l="1"/>
  <c r="H148" i="1" l="1"/>
  <c r="L148" i="1"/>
  <c r="P148" i="1"/>
  <c r="T148" i="1"/>
  <c r="U148" i="1" l="1"/>
  <c r="V148" i="1" s="1"/>
  <c r="L38" i="1" l="1"/>
  <c r="H226" i="1" l="1"/>
  <c r="H274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5" i="1"/>
  <c r="T96" i="1"/>
  <c r="T97" i="1"/>
  <c r="T98" i="1"/>
  <c r="T99" i="1"/>
  <c r="T100" i="1"/>
  <c r="T101" i="1"/>
  <c r="T103" i="1"/>
  <c r="T104" i="1"/>
  <c r="T105" i="1"/>
  <c r="T106" i="1"/>
  <c r="T107" i="1"/>
  <c r="T109" i="1"/>
  <c r="T110" i="1"/>
  <c r="T111" i="1"/>
  <c r="T112" i="1"/>
  <c r="T113" i="1"/>
  <c r="T115" i="1"/>
  <c r="T116" i="1"/>
  <c r="T117" i="1"/>
  <c r="T119" i="1"/>
  <c r="T118" i="1" s="1"/>
  <c r="T120" i="1"/>
  <c r="T122" i="1"/>
  <c r="T123" i="1"/>
  <c r="T125" i="1"/>
  <c r="T124" i="1" s="1"/>
  <c r="T126" i="1"/>
  <c r="T127" i="1"/>
  <c r="T128" i="1"/>
  <c r="T129" i="1"/>
  <c r="T130" i="1"/>
  <c r="T131" i="1"/>
  <c r="T132" i="1"/>
  <c r="T133" i="1"/>
  <c r="T134" i="1"/>
  <c r="T136" i="1"/>
  <c r="T137" i="1"/>
  <c r="T138" i="1"/>
  <c r="T139" i="1"/>
  <c r="T140" i="1"/>
  <c r="T141" i="1"/>
  <c r="T142" i="1"/>
  <c r="T143" i="1"/>
  <c r="T145" i="1"/>
  <c r="T146" i="1"/>
  <c r="T147" i="1"/>
  <c r="T149" i="1"/>
  <c r="T150" i="1"/>
  <c r="T152" i="1"/>
  <c r="T153" i="1"/>
  <c r="T154" i="1"/>
  <c r="T155" i="1"/>
  <c r="T156" i="1"/>
  <c r="T157" i="1"/>
  <c r="T158" i="1"/>
  <c r="T159" i="1"/>
  <c r="T160" i="1"/>
  <c r="T162" i="1"/>
  <c r="T163" i="1"/>
  <c r="T164" i="1"/>
  <c r="T165" i="1"/>
  <c r="T166" i="1"/>
  <c r="T168" i="1"/>
  <c r="T167" i="1" s="1"/>
  <c r="T169" i="1"/>
  <c r="T170" i="1"/>
  <c r="T171" i="1"/>
  <c r="T172" i="1"/>
  <c r="T174" i="1"/>
  <c r="T175" i="1"/>
  <c r="T176" i="1"/>
  <c r="T177" i="1"/>
  <c r="T178" i="1"/>
  <c r="T179" i="1"/>
  <c r="T180" i="1"/>
  <c r="T182" i="1"/>
  <c r="T183" i="1"/>
  <c r="T184" i="1"/>
  <c r="T185" i="1"/>
  <c r="T186" i="1"/>
  <c r="T187" i="1"/>
  <c r="T189" i="1"/>
  <c r="T190" i="1"/>
  <c r="T191" i="1"/>
  <c r="T192" i="1"/>
  <c r="T193" i="1"/>
  <c r="T195" i="1"/>
  <c r="T196" i="1"/>
  <c r="T197" i="1"/>
  <c r="T199" i="1"/>
  <c r="T200" i="1"/>
  <c r="T201" i="1"/>
  <c r="T202" i="1"/>
  <c r="T203" i="1"/>
  <c r="T204" i="1"/>
  <c r="T205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9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5" i="1"/>
  <c r="P96" i="1"/>
  <c r="P97" i="1"/>
  <c r="P98" i="1"/>
  <c r="P99" i="1"/>
  <c r="P100" i="1"/>
  <c r="P101" i="1"/>
  <c r="P103" i="1"/>
  <c r="P104" i="1"/>
  <c r="P105" i="1"/>
  <c r="P106" i="1"/>
  <c r="P107" i="1"/>
  <c r="P109" i="1"/>
  <c r="P110" i="1"/>
  <c r="P111" i="1"/>
  <c r="P112" i="1"/>
  <c r="P113" i="1"/>
  <c r="P115" i="1"/>
  <c r="P116" i="1"/>
  <c r="P117" i="1"/>
  <c r="P119" i="1"/>
  <c r="P120" i="1"/>
  <c r="P122" i="1"/>
  <c r="P123" i="1"/>
  <c r="P125" i="1"/>
  <c r="P124" i="1" s="1"/>
  <c r="P126" i="1"/>
  <c r="P127" i="1"/>
  <c r="P128" i="1"/>
  <c r="P129" i="1"/>
  <c r="P130" i="1"/>
  <c r="P131" i="1"/>
  <c r="P132" i="1"/>
  <c r="P133" i="1"/>
  <c r="P134" i="1"/>
  <c r="P136" i="1"/>
  <c r="P137" i="1"/>
  <c r="P138" i="1"/>
  <c r="P139" i="1"/>
  <c r="P140" i="1"/>
  <c r="P141" i="1"/>
  <c r="P142" i="1"/>
  <c r="P143" i="1"/>
  <c r="P145" i="1"/>
  <c r="P146" i="1"/>
  <c r="P147" i="1"/>
  <c r="P149" i="1"/>
  <c r="P150" i="1"/>
  <c r="P152" i="1"/>
  <c r="P153" i="1"/>
  <c r="P154" i="1"/>
  <c r="P155" i="1"/>
  <c r="P156" i="1"/>
  <c r="P157" i="1"/>
  <c r="P158" i="1"/>
  <c r="P159" i="1"/>
  <c r="P160" i="1"/>
  <c r="P162" i="1"/>
  <c r="P163" i="1"/>
  <c r="P164" i="1"/>
  <c r="P165" i="1"/>
  <c r="P166" i="1"/>
  <c r="P168" i="1"/>
  <c r="P167" i="1" s="1"/>
  <c r="P169" i="1"/>
  <c r="P170" i="1"/>
  <c r="P171" i="1"/>
  <c r="P172" i="1"/>
  <c r="P174" i="1"/>
  <c r="P175" i="1"/>
  <c r="P176" i="1"/>
  <c r="P177" i="1"/>
  <c r="P178" i="1"/>
  <c r="P179" i="1"/>
  <c r="P180" i="1"/>
  <c r="P182" i="1"/>
  <c r="P183" i="1"/>
  <c r="P184" i="1"/>
  <c r="P185" i="1"/>
  <c r="P186" i="1"/>
  <c r="P187" i="1"/>
  <c r="P189" i="1"/>
  <c r="P190" i="1"/>
  <c r="P191" i="1"/>
  <c r="P192" i="1"/>
  <c r="P193" i="1"/>
  <c r="P195" i="1"/>
  <c r="P196" i="1"/>
  <c r="P197" i="1"/>
  <c r="P199" i="1"/>
  <c r="P200" i="1"/>
  <c r="P201" i="1"/>
  <c r="P202" i="1"/>
  <c r="P203" i="1"/>
  <c r="P204" i="1"/>
  <c r="P205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5" i="1"/>
  <c r="L96" i="1"/>
  <c r="L97" i="1"/>
  <c r="L98" i="1"/>
  <c r="L99" i="1"/>
  <c r="L100" i="1"/>
  <c r="L101" i="1"/>
  <c r="L103" i="1"/>
  <c r="L104" i="1"/>
  <c r="L105" i="1"/>
  <c r="L106" i="1"/>
  <c r="L107" i="1"/>
  <c r="L109" i="1"/>
  <c r="L110" i="1"/>
  <c r="L111" i="1"/>
  <c r="L112" i="1"/>
  <c r="L113" i="1"/>
  <c r="L115" i="1"/>
  <c r="L116" i="1"/>
  <c r="L117" i="1"/>
  <c r="L119" i="1"/>
  <c r="L120" i="1"/>
  <c r="L122" i="1"/>
  <c r="L123" i="1"/>
  <c r="L125" i="1"/>
  <c r="L124" i="1" s="1"/>
  <c r="L126" i="1"/>
  <c r="L127" i="1"/>
  <c r="L128" i="1"/>
  <c r="L129" i="1"/>
  <c r="L130" i="1"/>
  <c r="L131" i="1"/>
  <c r="L132" i="1"/>
  <c r="L133" i="1"/>
  <c r="L134" i="1"/>
  <c r="L136" i="1"/>
  <c r="L137" i="1"/>
  <c r="L138" i="1"/>
  <c r="L139" i="1"/>
  <c r="L140" i="1"/>
  <c r="L141" i="1"/>
  <c r="L142" i="1"/>
  <c r="L143" i="1"/>
  <c r="L145" i="1"/>
  <c r="L146" i="1"/>
  <c r="L147" i="1"/>
  <c r="L149" i="1"/>
  <c r="L150" i="1"/>
  <c r="L152" i="1"/>
  <c r="L153" i="1"/>
  <c r="L154" i="1"/>
  <c r="L155" i="1"/>
  <c r="L156" i="1"/>
  <c r="L157" i="1"/>
  <c r="L158" i="1"/>
  <c r="L159" i="1"/>
  <c r="L160" i="1"/>
  <c r="L162" i="1"/>
  <c r="L163" i="1"/>
  <c r="L164" i="1"/>
  <c r="L165" i="1"/>
  <c r="L166" i="1"/>
  <c r="L168" i="1"/>
  <c r="L167" i="1" s="1"/>
  <c r="L169" i="1"/>
  <c r="L170" i="1"/>
  <c r="L171" i="1"/>
  <c r="L172" i="1"/>
  <c r="L174" i="1"/>
  <c r="L175" i="1"/>
  <c r="L176" i="1"/>
  <c r="L177" i="1"/>
  <c r="L178" i="1"/>
  <c r="L179" i="1"/>
  <c r="L180" i="1"/>
  <c r="L182" i="1"/>
  <c r="L183" i="1"/>
  <c r="L184" i="1"/>
  <c r="L185" i="1"/>
  <c r="L186" i="1"/>
  <c r="L187" i="1"/>
  <c r="L189" i="1"/>
  <c r="L190" i="1"/>
  <c r="L191" i="1"/>
  <c r="L192" i="1"/>
  <c r="L193" i="1"/>
  <c r="L195" i="1"/>
  <c r="L196" i="1"/>
  <c r="L197" i="1"/>
  <c r="L199" i="1"/>
  <c r="L200" i="1"/>
  <c r="L201" i="1"/>
  <c r="L202" i="1"/>
  <c r="L203" i="1"/>
  <c r="L204" i="1"/>
  <c r="L205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W24" i="1" s="1"/>
  <c r="H25" i="1"/>
  <c r="H26" i="1"/>
  <c r="H27" i="1"/>
  <c r="H28" i="1"/>
  <c r="H29" i="1"/>
  <c r="H30" i="1"/>
  <c r="H31" i="1"/>
  <c r="H32" i="1"/>
  <c r="W32" i="1" s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W56" i="1" s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W80" i="1" s="1"/>
  <c r="H81" i="1"/>
  <c r="H82" i="1"/>
  <c r="H83" i="1"/>
  <c r="H84" i="1"/>
  <c r="H85" i="1"/>
  <c r="H86" i="1"/>
  <c r="H87" i="1"/>
  <c r="W87" i="1" s="1"/>
  <c r="H88" i="1"/>
  <c r="H89" i="1"/>
  <c r="H90" i="1"/>
  <c r="H91" i="1"/>
  <c r="H92" i="1"/>
  <c r="H93" i="1"/>
  <c r="H95" i="1"/>
  <c r="H96" i="1"/>
  <c r="H97" i="1"/>
  <c r="H98" i="1"/>
  <c r="H99" i="1"/>
  <c r="H100" i="1"/>
  <c r="H101" i="1"/>
  <c r="H103" i="1"/>
  <c r="H104" i="1"/>
  <c r="H105" i="1"/>
  <c r="H106" i="1"/>
  <c r="H107" i="1"/>
  <c r="H109" i="1"/>
  <c r="H110" i="1"/>
  <c r="H111" i="1"/>
  <c r="H112" i="1"/>
  <c r="H113" i="1"/>
  <c r="H115" i="1"/>
  <c r="H116" i="1"/>
  <c r="H117" i="1"/>
  <c r="H119" i="1"/>
  <c r="H120" i="1"/>
  <c r="H122" i="1"/>
  <c r="H123" i="1"/>
  <c r="H125" i="1"/>
  <c r="H126" i="1"/>
  <c r="W126" i="1" s="1"/>
  <c r="H127" i="1"/>
  <c r="H128" i="1"/>
  <c r="H129" i="1"/>
  <c r="H130" i="1"/>
  <c r="H131" i="1"/>
  <c r="H132" i="1"/>
  <c r="H133" i="1"/>
  <c r="H134" i="1"/>
  <c r="W134" i="1" s="1"/>
  <c r="H136" i="1"/>
  <c r="H137" i="1"/>
  <c r="H138" i="1"/>
  <c r="H139" i="1"/>
  <c r="H140" i="1"/>
  <c r="H141" i="1"/>
  <c r="H142" i="1"/>
  <c r="H143" i="1"/>
  <c r="H145" i="1"/>
  <c r="H146" i="1"/>
  <c r="H147" i="1"/>
  <c r="H149" i="1"/>
  <c r="H150" i="1"/>
  <c r="H152" i="1"/>
  <c r="H153" i="1"/>
  <c r="H154" i="1"/>
  <c r="H155" i="1"/>
  <c r="H156" i="1"/>
  <c r="H157" i="1"/>
  <c r="W157" i="1" s="1"/>
  <c r="H158" i="1"/>
  <c r="H159" i="1"/>
  <c r="H160" i="1"/>
  <c r="H162" i="1"/>
  <c r="H163" i="1"/>
  <c r="H164" i="1"/>
  <c r="W164" i="1" s="1"/>
  <c r="H165" i="1"/>
  <c r="H166" i="1"/>
  <c r="H168" i="1"/>
  <c r="H169" i="1"/>
  <c r="H170" i="1"/>
  <c r="H171" i="1"/>
  <c r="H172" i="1"/>
  <c r="W172" i="1" s="1"/>
  <c r="H174" i="1"/>
  <c r="H175" i="1"/>
  <c r="H176" i="1"/>
  <c r="H177" i="1"/>
  <c r="H178" i="1"/>
  <c r="H179" i="1"/>
  <c r="H180" i="1"/>
  <c r="H182" i="1"/>
  <c r="H183" i="1"/>
  <c r="H184" i="1"/>
  <c r="H185" i="1"/>
  <c r="H186" i="1"/>
  <c r="H187" i="1"/>
  <c r="H189" i="1"/>
  <c r="H190" i="1"/>
  <c r="H191" i="1"/>
  <c r="H192" i="1"/>
  <c r="H193" i="1"/>
  <c r="H195" i="1"/>
  <c r="H196" i="1"/>
  <c r="H197" i="1"/>
  <c r="H199" i="1"/>
  <c r="H200" i="1"/>
  <c r="H201" i="1"/>
  <c r="W201" i="1" s="1"/>
  <c r="H202" i="1"/>
  <c r="H203" i="1"/>
  <c r="H204" i="1"/>
  <c r="W204" i="1" s="1"/>
  <c r="H205" i="1"/>
  <c r="H207" i="1"/>
  <c r="H208" i="1"/>
  <c r="H209" i="1"/>
  <c r="H210" i="1"/>
  <c r="H211" i="1"/>
  <c r="H212" i="1"/>
  <c r="H213" i="1"/>
  <c r="W213" i="1" s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7" i="1"/>
  <c r="W227" i="1" s="1"/>
  <c r="H228" i="1"/>
  <c r="H229" i="1"/>
  <c r="W229" i="1" s="1"/>
  <c r="H230" i="1"/>
  <c r="H231" i="1"/>
  <c r="H232" i="1"/>
  <c r="H233" i="1"/>
  <c r="H234" i="1"/>
  <c r="H235" i="1"/>
  <c r="W235" i="1" s="1"/>
  <c r="H236" i="1"/>
  <c r="H237" i="1"/>
  <c r="H238" i="1"/>
  <c r="H239" i="1"/>
  <c r="H240" i="1"/>
  <c r="H241" i="1"/>
  <c r="H242" i="1"/>
  <c r="H243" i="1"/>
  <c r="H244" i="1"/>
  <c r="H245" i="1"/>
  <c r="W245" i="1" s="1"/>
  <c r="H246" i="1"/>
  <c r="H247" i="1"/>
  <c r="H248" i="1"/>
  <c r="H249" i="1"/>
  <c r="H250" i="1"/>
  <c r="H251" i="1"/>
  <c r="W251" i="1" s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W267" i="1" s="1"/>
  <c r="H268" i="1"/>
  <c r="H269" i="1"/>
  <c r="W269" i="1" s="1"/>
  <c r="H270" i="1"/>
  <c r="H271" i="1"/>
  <c r="H272" i="1"/>
  <c r="H275" i="1"/>
  <c r="H276" i="1"/>
  <c r="H277" i="1"/>
  <c r="W277" i="1" s="1"/>
  <c r="H279" i="1"/>
  <c r="W14" i="1" l="1"/>
  <c r="W86" i="1"/>
  <c r="W20" i="1"/>
  <c r="P118" i="1"/>
  <c r="W224" i="1"/>
  <c r="W160" i="1"/>
  <c r="W93" i="1"/>
  <c r="W131" i="1"/>
  <c r="W84" i="1"/>
  <c r="W76" i="1"/>
  <c r="W203" i="1"/>
  <c r="W128" i="1"/>
  <c r="W81" i="1"/>
  <c r="W73" i="1"/>
  <c r="W65" i="1"/>
  <c r="W268" i="1"/>
  <c r="W252" i="1"/>
  <c r="W236" i="1"/>
  <c r="W23" i="1"/>
  <c r="W15" i="1"/>
  <c r="W266" i="1"/>
  <c r="W258" i="1"/>
  <c r="W232" i="1"/>
  <c r="W27" i="1"/>
  <c r="W19" i="1"/>
  <c r="W205" i="1"/>
  <c r="H167" i="1"/>
  <c r="H124" i="1"/>
  <c r="U267" i="1"/>
  <c r="U269" i="1"/>
  <c r="H161" i="1"/>
  <c r="U54" i="1"/>
  <c r="H206" i="1"/>
  <c r="U52" i="1"/>
  <c r="V52" i="1" s="1"/>
  <c r="U268" i="1"/>
  <c r="V268" i="1" s="1"/>
  <c r="U42" i="1"/>
  <c r="V42" i="1" s="1"/>
  <c r="U272" i="1"/>
  <c r="V272" i="1" s="1"/>
  <c r="U90" i="1"/>
  <c r="V90" i="1" s="1"/>
  <c r="U50" i="1"/>
  <c r="V50" i="1" s="1"/>
  <c r="U271" i="1"/>
  <c r="V271" i="1" s="1"/>
  <c r="U82" i="1"/>
  <c r="L198" i="1"/>
  <c r="H194" i="1"/>
  <c r="L121" i="1"/>
  <c r="P121" i="1"/>
  <c r="T198" i="1"/>
  <c r="U23" i="1"/>
  <c r="V23" i="1" s="1"/>
  <c r="U40" i="1"/>
  <c r="U262" i="1"/>
  <c r="V262" i="1" s="1"/>
  <c r="U230" i="1"/>
  <c r="V230" i="1" s="1"/>
  <c r="U222" i="1"/>
  <c r="U205" i="1"/>
  <c r="V205" i="1" s="1"/>
  <c r="U196" i="1"/>
  <c r="V196" i="1" s="1"/>
  <c r="U186" i="1"/>
  <c r="V186" i="1" s="1"/>
  <c r="U177" i="1"/>
  <c r="V177" i="1" s="1"/>
  <c r="U158" i="1"/>
  <c r="V158" i="1" s="1"/>
  <c r="U131" i="1"/>
  <c r="V131" i="1" s="1"/>
  <c r="U122" i="1"/>
  <c r="V122" i="1" s="1"/>
  <c r="U93" i="1"/>
  <c r="V93" i="1" s="1"/>
  <c r="U21" i="1"/>
  <c r="U98" i="1"/>
  <c r="U33" i="1"/>
  <c r="V33" i="1" s="1"/>
  <c r="L173" i="1"/>
  <c r="P173" i="1"/>
  <c r="U261" i="1"/>
  <c r="V261" i="1" s="1"/>
  <c r="U253" i="1"/>
  <c r="V253" i="1" s="1"/>
  <c r="U221" i="1"/>
  <c r="V221" i="1" s="1"/>
  <c r="U213" i="1"/>
  <c r="V213" i="1" s="1"/>
  <c r="U204" i="1"/>
  <c r="V204" i="1" s="1"/>
  <c r="U195" i="1"/>
  <c r="V195" i="1" s="1"/>
  <c r="U166" i="1"/>
  <c r="V166" i="1" s="1"/>
  <c r="U157" i="1"/>
  <c r="V157" i="1" s="1"/>
  <c r="U139" i="1"/>
  <c r="V139" i="1" s="1"/>
  <c r="U120" i="1"/>
  <c r="V120" i="1" s="1"/>
  <c r="U92" i="1"/>
  <c r="V92" i="1" s="1"/>
  <c r="U84" i="1"/>
  <c r="V84" i="1" s="1"/>
  <c r="U76" i="1"/>
  <c r="U60" i="1"/>
  <c r="V60" i="1" s="1"/>
  <c r="U36" i="1"/>
  <c r="V36" i="1" s="1"/>
  <c r="U28" i="1"/>
  <c r="U20" i="1"/>
  <c r="V20" i="1" s="1"/>
  <c r="U12" i="1"/>
  <c r="U236" i="1"/>
  <c r="V236" i="1" s="1"/>
  <c r="U193" i="1"/>
  <c r="V193" i="1" s="1"/>
  <c r="U184" i="1"/>
  <c r="V184" i="1" s="1"/>
  <c r="U175" i="1"/>
  <c r="V175" i="1" s="1"/>
  <c r="T108" i="1"/>
  <c r="U83" i="1"/>
  <c r="U51" i="1"/>
  <c r="V51" i="1" s="1"/>
  <c r="U27" i="1"/>
  <c r="V27" i="1" s="1"/>
  <c r="U19" i="1"/>
  <c r="V19" i="1" s="1"/>
  <c r="U260" i="1"/>
  <c r="V260" i="1" s="1"/>
  <c r="U203" i="1"/>
  <c r="U59" i="1"/>
  <c r="V59" i="1" s="1"/>
  <c r="H198" i="1"/>
  <c r="U31" i="1"/>
  <c r="V31" i="1" s="1"/>
  <c r="L161" i="1"/>
  <c r="U259" i="1"/>
  <c r="V259" i="1" s="1"/>
  <c r="U243" i="1"/>
  <c r="V243" i="1" s="1"/>
  <c r="U235" i="1"/>
  <c r="V235" i="1" s="1"/>
  <c r="U227" i="1"/>
  <c r="V227" i="1" s="1"/>
  <c r="U211" i="1"/>
  <c r="V211" i="1" s="1"/>
  <c r="U202" i="1"/>
  <c r="V202" i="1" s="1"/>
  <c r="U192" i="1"/>
  <c r="V192" i="1" s="1"/>
  <c r="U183" i="1"/>
  <c r="V183" i="1" s="1"/>
  <c r="U174" i="1"/>
  <c r="V174" i="1" s="1"/>
  <c r="U164" i="1"/>
  <c r="V164" i="1" s="1"/>
  <c r="U137" i="1"/>
  <c r="V137" i="1" s="1"/>
  <c r="U117" i="1"/>
  <c r="U107" i="1"/>
  <c r="V107" i="1" s="1"/>
  <c r="U66" i="1"/>
  <c r="V66" i="1" s="1"/>
  <c r="U26" i="1"/>
  <c r="V26" i="1" s="1"/>
  <c r="U18" i="1"/>
  <c r="V18" i="1" s="1"/>
  <c r="H114" i="1"/>
  <c r="U266" i="1"/>
  <c r="V266" i="1" s="1"/>
  <c r="U258" i="1"/>
  <c r="V258" i="1" s="1"/>
  <c r="U242" i="1"/>
  <c r="V242" i="1" s="1"/>
  <c r="U218" i="1"/>
  <c r="V218" i="1" s="1"/>
  <c r="U210" i="1"/>
  <c r="V210" i="1" s="1"/>
  <c r="U201" i="1"/>
  <c r="V201" i="1" s="1"/>
  <c r="U191" i="1"/>
  <c r="V191" i="1" s="1"/>
  <c r="U182" i="1"/>
  <c r="V182" i="1" s="1"/>
  <c r="U172" i="1"/>
  <c r="V172" i="1" s="1"/>
  <c r="U163" i="1"/>
  <c r="V163" i="1" s="1"/>
  <c r="U154" i="1"/>
  <c r="V154" i="1" s="1"/>
  <c r="U136" i="1"/>
  <c r="V136" i="1" s="1"/>
  <c r="U116" i="1"/>
  <c r="V116" i="1" s="1"/>
  <c r="U89" i="1"/>
  <c r="V89" i="1" s="1"/>
  <c r="U81" i="1"/>
  <c r="V81" i="1" s="1"/>
  <c r="U73" i="1"/>
  <c r="V73" i="1" s="1"/>
  <c r="U65" i="1"/>
  <c r="V65" i="1" s="1"/>
  <c r="U57" i="1"/>
  <c r="V57" i="1" s="1"/>
  <c r="U41" i="1"/>
  <c r="V41" i="1" s="1"/>
  <c r="U17" i="1"/>
  <c r="H121" i="1"/>
  <c r="P206" i="1"/>
  <c r="U265" i="1"/>
  <c r="V265" i="1" s="1"/>
  <c r="U257" i="1"/>
  <c r="V257" i="1" s="1"/>
  <c r="U249" i="1"/>
  <c r="V249" i="1" s="1"/>
  <c r="U233" i="1"/>
  <c r="V233" i="1" s="1"/>
  <c r="U209" i="1"/>
  <c r="V209" i="1" s="1"/>
  <c r="U200" i="1"/>
  <c r="V200" i="1" s="1"/>
  <c r="U190" i="1"/>
  <c r="V190" i="1" s="1"/>
  <c r="U180" i="1"/>
  <c r="V180" i="1" s="1"/>
  <c r="U171" i="1"/>
  <c r="V171" i="1" s="1"/>
  <c r="U134" i="1"/>
  <c r="V134" i="1" s="1"/>
  <c r="U126" i="1"/>
  <c r="V126" i="1" s="1"/>
  <c r="T114" i="1"/>
  <c r="U88" i="1"/>
  <c r="U80" i="1"/>
  <c r="V80" i="1" s="1"/>
  <c r="U56" i="1"/>
  <c r="V56" i="1" s="1"/>
  <c r="U48" i="1"/>
  <c r="V48" i="1" s="1"/>
  <c r="U32" i="1"/>
  <c r="V32" i="1" s="1"/>
  <c r="U24" i="1"/>
  <c r="U16" i="1"/>
  <c r="V16" i="1" s="1"/>
  <c r="U264" i="1"/>
  <c r="V264" i="1" s="1"/>
  <c r="U256" i="1"/>
  <c r="V256" i="1" s="1"/>
  <c r="U232" i="1"/>
  <c r="V232" i="1" s="1"/>
  <c r="U208" i="1"/>
  <c r="V208" i="1" s="1"/>
  <c r="U179" i="1"/>
  <c r="V179" i="1" s="1"/>
  <c r="U170" i="1"/>
  <c r="V170" i="1" s="1"/>
  <c r="U160" i="1"/>
  <c r="V160" i="1" s="1"/>
  <c r="U133" i="1"/>
  <c r="V133" i="1" s="1"/>
  <c r="U113" i="1"/>
  <c r="V113" i="1" s="1"/>
  <c r="U87" i="1"/>
  <c r="V87" i="1" s="1"/>
  <c r="U79" i="1"/>
  <c r="V79" i="1" s="1"/>
  <c r="U71" i="1"/>
  <c r="V71" i="1" s="1"/>
  <c r="U55" i="1"/>
  <c r="V55" i="1" s="1"/>
  <c r="U39" i="1"/>
  <c r="V39" i="1" s="1"/>
  <c r="U15" i="1"/>
  <c r="V15" i="1" s="1"/>
  <c r="U75" i="1"/>
  <c r="U67" i="1"/>
  <c r="U43" i="1"/>
  <c r="U279" i="1"/>
  <c r="V279" i="1" s="1"/>
  <c r="U263" i="1"/>
  <c r="V263" i="1" s="1"/>
  <c r="U255" i="1"/>
  <c r="V255" i="1" s="1"/>
  <c r="U223" i="1"/>
  <c r="V223" i="1" s="1"/>
  <c r="T206" i="1"/>
  <c r="U197" i="1"/>
  <c r="V197" i="1" s="1"/>
  <c r="U169" i="1"/>
  <c r="V169" i="1" s="1"/>
  <c r="U159" i="1"/>
  <c r="V159" i="1" s="1"/>
  <c r="U132" i="1"/>
  <c r="V132" i="1" s="1"/>
  <c r="U123" i="1"/>
  <c r="V123" i="1" s="1"/>
  <c r="U104" i="1"/>
  <c r="V104" i="1" s="1"/>
  <c r="U86" i="1"/>
  <c r="V86" i="1" s="1"/>
  <c r="U62" i="1"/>
  <c r="V62" i="1" s="1"/>
  <c r="U46" i="1"/>
  <c r="V46" i="1" s="1"/>
  <c r="U38" i="1"/>
  <c r="U22" i="1"/>
  <c r="V22" i="1" s="1"/>
  <c r="U14" i="1"/>
  <c r="V14" i="1" s="1"/>
  <c r="U111" i="1"/>
  <c r="V111" i="1" s="1"/>
  <c r="L102" i="1"/>
  <c r="P102" i="1"/>
  <c r="U240" i="1"/>
  <c r="V240" i="1" s="1"/>
  <c r="U216" i="1"/>
  <c r="V216" i="1" s="1"/>
  <c r="T188" i="1"/>
  <c r="T151" i="1"/>
  <c r="U207" i="1"/>
  <c r="V207" i="1" s="1"/>
  <c r="H118" i="1"/>
  <c r="H108" i="1"/>
  <c r="L194" i="1"/>
  <c r="U185" i="1"/>
  <c r="V185" i="1" s="1"/>
  <c r="U101" i="1"/>
  <c r="V101" i="1" s="1"/>
  <c r="U68" i="1"/>
  <c r="V68" i="1" s="1"/>
  <c r="U245" i="1"/>
  <c r="V245" i="1" s="1"/>
  <c r="U229" i="1"/>
  <c r="V229" i="1" s="1"/>
  <c r="P194" i="1"/>
  <c r="U150" i="1"/>
  <c r="V150" i="1" s="1"/>
  <c r="T94" i="1"/>
  <c r="U95" i="1"/>
  <c r="V95" i="1" s="1"/>
  <c r="H173" i="1"/>
  <c r="L118" i="1"/>
  <c r="L108" i="1"/>
  <c r="U252" i="1"/>
  <c r="V252" i="1" s="1"/>
  <c r="U138" i="1"/>
  <c r="V138" i="1" s="1"/>
  <c r="P108" i="1"/>
  <c r="U91" i="1"/>
  <c r="U35" i="1"/>
  <c r="V35" i="1" s="1"/>
  <c r="T121" i="1"/>
  <c r="T102" i="1"/>
  <c r="U45" i="1"/>
  <c r="U29" i="1"/>
  <c r="U13" i="1"/>
  <c r="U119" i="1"/>
  <c r="V119" i="1" s="1"/>
  <c r="H181" i="1"/>
  <c r="H144" i="1"/>
  <c r="H135" i="1"/>
  <c r="U251" i="1"/>
  <c r="V251" i="1" s="1"/>
  <c r="U74" i="1"/>
  <c r="T194" i="1"/>
  <c r="U130" i="1"/>
  <c r="V130" i="1" s="1"/>
  <c r="U44" i="1"/>
  <c r="V44" i="1" s="1"/>
  <c r="U234" i="1"/>
  <c r="V234" i="1" s="1"/>
  <c r="L181" i="1"/>
  <c r="L144" i="1"/>
  <c r="L135" i="1"/>
  <c r="U106" i="1"/>
  <c r="V106" i="1" s="1"/>
  <c r="P181" i="1"/>
  <c r="P144" i="1"/>
  <c r="P135" i="1"/>
  <c r="U127" i="1"/>
  <c r="V127" i="1" s="1"/>
  <c r="U165" i="1"/>
  <c r="V165" i="1" s="1"/>
  <c r="U129" i="1"/>
  <c r="V129" i="1" s="1"/>
  <c r="H188" i="1"/>
  <c r="H151" i="1"/>
  <c r="U115" i="1"/>
  <c r="V115" i="1" s="1"/>
  <c r="L114" i="1"/>
  <c r="U64" i="1"/>
  <c r="P161" i="1"/>
  <c r="P114" i="1"/>
  <c r="T173" i="1"/>
  <c r="U128" i="1"/>
  <c r="V128" i="1" s="1"/>
  <c r="U99" i="1"/>
  <c r="V99" i="1" s="1"/>
  <c r="U168" i="1"/>
  <c r="U167" i="1" s="1"/>
  <c r="V167" i="1" s="1"/>
  <c r="H94" i="1"/>
  <c r="L188" i="1"/>
  <c r="L151" i="1"/>
  <c r="U105" i="1"/>
  <c r="V105" i="1" s="1"/>
  <c r="U30" i="1"/>
  <c r="V30" i="1" s="1"/>
  <c r="U248" i="1"/>
  <c r="V248" i="1" s="1"/>
  <c r="P198" i="1"/>
  <c r="P188" i="1"/>
  <c r="P151" i="1"/>
  <c r="U47" i="1"/>
  <c r="T181" i="1"/>
  <c r="T144" i="1"/>
  <c r="T135" i="1"/>
  <c r="U152" i="1"/>
  <c r="V152" i="1" s="1"/>
  <c r="U109" i="1"/>
  <c r="V109" i="1" s="1"/>
  <c r="H102" i="1"/>
  <c r="U231" i="1"/>
  <c r="V231" i="1" s="1"/>
  <c r="L206" i="1"/>
  <c r="U187" i="1"/>
  <c r="V187" i="1" s="1"/>
  <c r="U141" i="1"/>
  <c r="V141" i="1" s="1"/>
  <c r="L94" i="1"/>
  <c r="U37" i="1"/>
  <c r="U239" i="1"/>
  <c r="V239" i="1" s="1"/>
  <c r="U112" i="1"/>
  <c r="V112" i="1" s="1"/>
  <c r="P94" i="1"/>
  <c r="U78" i="1"/>
  <c r="V78" i="1" s="1"/>
  <c r="U217" i="1"/>
  <c r="V217" i="1" s="1"/>
  <c r="U162" i="1"/>
  <c r="V162" i="1" s="1"/>
  <c r="T161" i="1"/>
  <c r="U199" i="1"/>
  <c r="U189" i="1"/>
  <c r="V189" i="1" s="1"/>
  <c r="U238" i="1"/>
  <c r="V238" i="1" s="1"/>
  <c r="U237" i="1"/>
  <c r="V237" i="1" s="1"/>
  <c r="U214" i="1"/>
  <c r="V214" i="1" s="1"/>
  <c r="U212" i="1"/>
  <c r="V212" i="1" s="1"/>
  <c r="U275" i="1"/>
  <c r="V275" i="1" s="1"/>
  <c r="U274" i="1"/>
  <c r="V274" i="1" s="1"/>
  <c r="U273" i="1"/>
  <c r="V273" i="1" s="1"/>
  <c r="U270" i="1"/>
  <c r="V270" i="1" s="1"/>
  <c r="U247" i="1"/>
  <c r="V247" i="1" s="1"/>
  <c r="U228" i="1"/>
  <c r="V228" i="1" s="1"/>
  <c r="U225" i="1"/>
  <c r="V225" i="1" s="1"/>
  <c r="U224" i="1"/>
  <c r="V224" i="1" s="1"/>
  <c r="U220" i="1"/>
  <c r="V220" i="1" s="1"/>
  <c r="U85" i="1"/>
  <c r="U77" i="1"/>
  <c r="U72" i="1"/>
  <c r="V72" i="1" s="1"/>
  <c r="U70" i="1"/>
  <c r="U69" i="1"/>
  <c r="V69" i="1" s="1"/>
  <c r="U63" i="1"/>
  <c r="U61" i="1"/>
  <c r="V61" i="1" s="1"/>
  <c r="U53" i="1"/>
  <c r="V53" i="1" s="1"/>
  <c r="U49" i="1"/>
  <c r="U34" i="1"/>
  <c r="U25" i="1"/>
  <c r="U58" i="1"/>
  <c r="U276" i="1"/>
  <c r="V276" i="1" s="1"/>
  <c r="U146" i="1"/>
  <c r="V146" i="1" s="1"/>
  <c r="U254" i="1"/>
  <c r="V254" i="1" s="1"/>
  <c r="U226" i="1"/>
  <c r="V226" i="1" s="1"/>
  <c r="U219" i="1"/>
  <c r="V219" i="1" s="1"/>
  <c r="U215" i="1"/>
  <c r="V215" i="1" s="1"/>
  <c r="U149" i="1"/>
  <c r="V149" i="1" s="1"/>
  <c r="U142" i="1"/>
  <c r="V142" i="1" s="1"/>
  <c r="U140" i="1"/>
  <c r="V140" i="1" s="1"/>
  <c r="U153" i="1"/>
  <c r="V153" i="1" s="1"/>
  <c r="U156" i="1"/>
  <c r="V156" i="1" s="1"/>
  <c r="U155" i="1"/>
  <c r="V155" i="1" s="1"/>
  <c r="U176" i="1"/>
  <c r="V176" i="1" s="1"/>
  <c r="U178" i="1"/>
  <c r="V178" i="1" s="1"/>
  <c r="U250" i="1"/>
  <c r="V250" i="1" s="1"/>
  <c r="U246" i="1"/>
  <c r="V246" i="1" s="1"/>
  <c r="U244" i="1"/>
  <c r="V244" i="1" s="1"/>
  <c r="U241" i="1"/>
  <c r="V241" i="1" s="1"/>
  <c r="U147" i="1"/>
  <c r="V147" i="1" s="1"/>
  <c r="U145" i="1"/>
  <c r="U143" i="1"/>
  <c r="V143" i="1" s="1"/>
  <c r="U125" i="1"/>
  <c r="U124" i="1" s="1"/>
  <c r="V124" i="1" s="1"/>
  <c r="U110" i="1"/>
  <c r="V110" i="1" s="1"/>
  <c r="U103" i="1"/>
  <c r="V103" i="1" s="1"/>
  <c r="U100" i="1"/>
  <c r="V100" i="1" s="1"/>
  <c r="U97" i="1"/>
  <c r="V97" i="1" s="1"/>
  <c r="U96" i="1"/>
  <c r="V96" i="1" s="1"/>
  <c r="V76" i="1"/>
  <c r="V117" i="1"/>
  <c r="V203" i="1"/>
  <c r="V267" i="1"/>
  <c r="V269" i="1"/>
  <c r="V222" i="1" l="1"/>
  <c r="W222" i="1"/>
  <c r="V168" i="1"/>
  <c r="U198" i="1"/>
  <c r="V198" i="1" s="1"/>
  <c r="U121" i="1"/>
  <c r="V121" i="1" s="1"/>
  <c r="V125" i="1"/>
  <c r="V199" i="1"/>
  <c r="U102" i="1"/>
  <c r="V102" i="1" s="1"/>
  <c r="U118" i="1"/>
  <c r="V118" i="1" s="1"/>
  <c r="U188" i="1"/>
  <c r="V188" i="1" s="1"/>
  <c r="U108" i="1"/>
  <c r="V108" i="1" s="1"/>
  <c r="U114" i="1"/>
  <c r="V114" i="1" s="1"/>
  <c r="U206" i="1"/>
  <c r="V206" i="1" s="1"/>
  <c r="U194" i="1"/>
  <c r="V194" i="1" s="1"/>
  <c r="U161" i="1"/>
  <c r="V161" i="1" s="1"/>
  <c r="U181" i="1"/>
  <c r="V181" i="1" s="1"/>
  <c r="U94" i="1"/>
  <c r="V94" i="1" s="1"/>
  <c r="U135" i="1"/>
  <c r="V135" i="1" s="1"/>
  <c r="U151" i="1"/>
  <c r="V151" i="1" s="1"/>
  <c r="V145" i="1"/>
  <c r="U144" i="1"/>
  <c r="V144" i="1" s="1"/>
  <c r="U173" i="1"/>
  <c r="V173" i="1" s="1"/>
  <c r="V34" i="1"/>
  <c r="V49" i="1"/>
  <c r="V77" i="1"/>
  <c r="V82" i="1"/>
  <c r="V85" i="1"/>
  <c r="V98" i="1"/>
  <c r="V37" i="1"/>
  <c r="V38" i="1"/>
  <c r="V45" i="1"/>
  <c r="V91" i="1" l="1"/>
  <c r="V83" i="1"/>
  <c r="V74" i="1"/>
  <c r="V67" i="1"/>
  <c r="V64" i="1"/>
  <c r="V63" i="1"/>
  <c r="V47" i="1"/>
  <c r="V43" i="1"/>
  <c r="V40" i="1"/>
  <c r="V29" i="1"/>
  <c r="V28" i="1"/>
  <c r="V25" i="1"/>
  <c r="V24" i="1"/>
  <c r="V21" i="1"/>
  <c r="V13" i="1"/>
  <c r="V12" i="1"/>
  <c r="T11" i="1"/>
  <c r="P11" i="1"/>
  <c r="L11" i="1"/>
  <c r="H11" i="1"/>
  <c r="U11" i="1" l="1"/>
  <c r="V88" i="1"/>
  <c r="V75" i="1"/>
  <c r="V70" i="1"/>
  <c r="V58" i="1"/>
  <c r="V54" i="1"/>
  <c r="V17" i="1"/>
  <c r="V280" i="1"/>
  <c r="V283" i="1" l="1"/>
  <c r="V284" i="1"/>
  <c r="V285" i="1"/>
  <c r="V11" i="1"/>
  <c r="V281" i="1" s="1"/>
</calcChain>
</file>

<file path=xl/sharedStrings.xml><?xml version="1.0" encoding="utf-8"?>
<sst xmlns="http://schemas.openxmlformats.org/spreadsheetml/2006/main" count="809" uniqueCount="563">
  <si>
    <t>Утверждаю</t>
  </si>
  <si>
    <t>Наименование  мероприятий</t>
  </si>
  <si>
    <t>Ед.изм.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</si>
  <si>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</si>
  <si>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</si>
  <si>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</si>
  <si>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</si>
  <si>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</si>
  <si>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</si>
  <si>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</si>
  <si>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2 квартал</t>
  </si>
  <si>
    <t>июль</t>
  </si>
  <si>
    <t>август</t>
  </si>
  <si>
    <t>сентябрь</t>
  </si>
  <si>
    <t>3 квартал</t>
  </si>
  <si>
    <t>октябрь</t>
  </si>
  <si>
    <t>ноябрь</t>
  </si>
  <si>
    <t>декабрь</t>
  </si>
  <si>
    <t>4 квартал</t>
  </si>
  <si>
    <t>Итого год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</si>
  <si>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несущих конструкций (перегородок, внутренней отделки, полов) многоквартирных  домов</t>
  </si>
  <si>
    <t>Разработка грунта вручную</t>
  </si>
  <si>
    <t>Восстановление (ремонт) отмостки</t>
  </si>
  <si>
    <t>Ремонт примыкания отмостки к цоколю</t>
  </si>
  <si>
    <t>Осмотр инженерного оборудования в подвальных помещениях</t>
  </si>
  <si>
    <t>Осмотр  инженерного оборудования в чердачных помещениях</t>
  </si>
  <si>
    <t xml:space="preserve">Очистка чердачного и подвального помещения от мусора </t>
  </si>
  <si>
    <t>Осушение подвальных помещений электрическими насосами</t>
  </si>
  <si>
    <t>Проверка состояния и ремонт продухов в цоколях здания</t>
  </si>
  <si>
    <t>Открытие и закрытие продухов в подвальных (чердачных) помещениях</t>
  </si>
  <si>
    <t>Утепление трубопроводов в чердачных и подвальных помещениях (рулонными материалами)</t>
  </si>
  <si>
    <t>метр трубопровода</t>
  </si>
  <si>
    <t>Ремонт  отдельных участков кирпичной кладки наружых стен (с перевязкой в 0,5 кирпича до 4 м высоты здания)</t>
  </si>
  <si>
    <t>Ремонт лицевой поверхности наружных кирпичных стен</t>
  </si>
  <si>
    <t>Заделка трещин в кирпичных стенах: цементным раствором</t>
  </si>
  <si>
    <t>м. трещин</t>
  </si>
  <si>
    <t>Осмотр всех элементов мягких кровель, водостоков</t>
  </si>
  <si>
    <t>Осмотр всех элементов кровель из штучных материалов, водостоков</t>
  </si>
  <si>
    <t>Ремонт трубопровода водоотводящего устройства</t>
  </si>
  <si>
    <t>метр</t>
  </si>
  <si>
    <t>Прочистка водоприемной воронки внутреннего водостока</t>
  </si>
  <si>
    <t>1 воронка</t>
  </si>
  <si>
    <t>Укрепление водосточных труб, колен, воронок</t>
  </si>
  <si>
    <t>1 ухват</t>
  </si>
  <si>
    <t xml:space="preserve">Ремонт каркаса и обшивки будки выхода на кровлю </t>
  </si>
  <si>
    <t>Ремонт карнизных свесов (отливов) по периметру крыш</t>
  </si>
  <si>
    <t>м</t>
  </si>
  <si>
    <t>Ремонт участков мягкого настила крыш рулонными материалами (без стяжки)</t>
  </si>
  <si>
    <t>Ремонт отдельных мест покрытия из асбоцементных листов</t>
  </si>
  <si>
    <t>Ремонт участков настила крыш из асбестоцементых листов (без материала)</t>
  </si>
  <si>
    <t>Ремонт участков примыканий настилов крыш к инженерно-техническим и ограждающим устройствам, строительным конструкциям с применением рулонных материалов и герметиков</t>
  </si>
  <si>
    <t>Очистка кровли от снега</t>
  </si>
  <si>
    <t>Сбивание сосулек (без автовышки)</t>
  </si>
  <si>
    <t>Сбивание сосулек (с автовышкой)</t>
  </si>
  <si>
    <t xml:space="preserve">1 здание </t>
  </si>
  <si>
    <t>Работы, выполняемые в целях надлежащего содержания фасадов многоквартирных домов:</t>
  </si>
  <si>
    <t>Осмотр кирпичных и железобетонных стен, фасадов</t>
  </si>
  <si>
    <t>Ремонт штукатурки гладких фасадов по камню и бетону с земли и лесов: цементно-известковым раствором площадью отдельных мест до 5 м2 толщиной слоя до 20 мм</t>
  </si>
  <si>
    <t>Ремонт участка настила из рулонных материалов козырька входа в подъезд с применением рулонных материалов и герметиков</t>
  </si>
  <si>
    <t>Ремонт участка примыкания настила из рулонных материалов козырька входа в подъезд к стене здания с применением рулонных материалов и герметиков</t>
  </si>
  <si>
    <t xml:space="preserve">Окраска известковыми составами ранее окрашенных фасадов </t>
  </si>
  <si>
    <t>Смена участка отлива козырька входа в подъезд, балкона, лоджии</t>
  </si>
  <si>
    <t xml:space="preserve">Ремонт участков крыльца входа в подъезд и в подвал строительным раствором </t>
  </si>
  <si>
    <t>Изготовление и установка поручней (1м) без стоимости труб</t>
  </si>
  <si>
    <t>Изготовление и установка поручней (1м)</t>
  </si>
  <si>
    <t>Осмотр лестничных клеток</t>
  </si>
  <si>
    <t>Ремонт участков поручней ограждений лестничных маршей (деревянные)</t>
  </si>
  <si>
    <t>Ремонт выбоин и сколов бетонных лестничных маршей строительным раствором</t>
  </si>
  <si>
    <t>Заделка выбоин в полах: цементных площадью до 0,25 м2</t>
  </si>
  <si>
    <t>1 мест</t>
  </si>
  <si>
    <t>Устройство покрытий: бетонных толщиной 30 мм</t>
  </si>
  <si>
    <t>Ремонт трапа для спуска в подвал</t>
  </si>
  <si>
    <t>Ремонт отдельных нарушенных участков клеевой окраски стен и потолков на лестничных клетках и маршах</t>
  </si>
  <si>
    <t>Окраска металлических поверхностей масляными составами</t>
  </si>
  <si>
    <t>Окраска оштукатуренных и деревянных поверхностей масляными составами</t>
  </si>
  <si>
    <t>Окраска масляными составами ранее окрашенных поверхностей труб: стальных за 2 раза</t>
  </si>
  <si>
    <t>Ремонт трещин внутренней отделки стен и потолков</t>
  </si>
  <si>
    <t>метр трещины</t>
  </si>
  <si>
    <t>шт.</t>
  </si>
  <si>
    <t>Замена разбитых стекол окон и дверей в помещениях общего пользования</t>
  </si>
  <si>
    <t>Замена разбитых стекол окон и дверей в помещениях общего пользования (без материала)</t>
  </si>
  <si>
    <t>Смена оконных приборов: петли</t>
  </si>
  <si>
    <t>шт. приборов</t>
  </si>
  <si>
    <t>Смена оконных приборов: ручки</t>
  </si>
  <si>
    <t>Ремонт и укрепление дверного полотна на л/кл</t>
  </si>
  <si>
    <t xml:space="preserve">Замена одностворных дверей </t>
  </si>
  <si>
    <t>1 полотно</t>
  </si>
  <si>
    <t>Замена двустворных дверей</t>
  </si>
  <si>
    <t>Смена дверных приборов: петли</t>
  </si>
  <si>
    <t xml:space="preserve"> шт. приборов</t>
  </si>
  <si>
    <t>Смена дверных приборов: ручки-скобы</t>
  </si>
  <si>
    <t>Укрепление оконных и дверных коробок: с конопаткой</t>
  </si>
  <si>
    <t>1 коробок</t>
  </si>
  <si>
    <t>Установка дверных приборов: замков навесных</t>
  </si>
  <si>
    <t xml:space="preserve">  -в  домах с центр. гор. в/с</t>
  </si>
  <si>
    <t>кв-р</t>
  </si>
  <si>
    <t xml:space="preserve"> - в домах с газовыми колонками </t>
  </si>
  <si>
    <t>кв. метр</t>
  </si>
  <si>
    <t>Осмотр водопровода, канализации, горячего водоснабжения и отопительной системы (осмотр оборудования в квартирах)</t>
  </si>
  <si>
    <t>Ревизия крана, вентиля</t>
  </si>
  <si>
    <t>Уплотнение сгона</t>
  </si>
  <si>
    <t>Нарезка резьбы вручную до д 25</t>
  </si>
  <si>
    <t>Прочистка врезки трубы ХВС, ГВС</t>
  </si>
  <si>
    <t>Наложение сварочных швов на трубопроводе</t>
  </si>
  <si>
    <t>Проверка на прогрев отопительных приборов с регулировкой</t>
  </si>
  <si>
    <t>1 прибор</t>
  </si>
  <si>
    <t>Смена: пробко-спускных кранов</t>
  </si>
  <si>
    <t>до 20 мм</t>
  </si>
  <si>
    <t>до 25 мм</t>
  </si>
  <si>
    <t>до 32 мм</t>
  </si>
  <si>
    <t>до 50 мм</t>
  </si>
  <si>
    <t>до 80 мм</t>
  </si>
  <si>
    <t>до 100 мм</t>
  </si>
  <si>
    <t>до 75 мм</t>
  </si>
  <si>
    <t xml:space="preserve">Смена сгонов у трубопроводов диаметром: </t>
  </si>
  <si>
    <t>Смена задвижки чугунной диаметром:</t>
  </si>
  <si>
    <t>Смена задвижки стальной диаметром:</t>
  </si>
  <si>
    <t>до 100 мм без снятия с места</t>
  </si>
  <si>
    <t>шт. арматуры</t>
  </si>
  <si>
    <t>Смена пробки радиатора</t>
  </si>
  <si>
    <t>пробка</t>
  </si>
  <si>
    <t>1 стояк</t>
  </si>
  <si>
    <t>Ликвидация воздушных пробок в радиаторном блоке</t>
  </si>
  <si>
    <t>1 радиаторный блок</t>
  </si>
  <si>
    <t>Снятие показаний общедомовых (коллективных) приборов учета</t>
  </si>
  <si>
    <t>прибор</t>
  </si>
  <si>
    <t>Поверка общедомовых (коллективных) приборов учета</t>
  </si>
  <si>
    <t xml:space="preserve"> до 40 мм</t>
  </si>
  <si>
    <t>Установка водомеров на полив</t>
  </si>
  <si>
    <t xml:space="preserve">Замена заглушки </t>
  </si>
  <si>
    <t>Подчеканка раструбов канализацион. труб до 50 мм</t>
  </si>
  <si>
    <t xml:space="preserve"> м трубопровода</t>
  </si>
  <si>
    <t>Подчеканка раструбов канализацион. труб до 100 мм</t>
  </si>
  <si>
    <t>Профилактическая (электромеханическая) прочистка КНС</t>
  </si>
  <si>
    <t>Регулировка и наладка систем отопления</t>
  </si>
  <si>
    <t>Слив и наполнение водой системы отопления: с осмотром системы</t>
  </si>
  <si>
    <t>Промывка трубопроводов системы центрального отопления до 100 мм</t>
  </si>
  <si>
    <t>м3</t>
  </si>
  <si>
    <t xml:space="preserve">Гидравлическое испытание трубопроводов систем отопления, водопровода и горячего водоснабжения </t>
  </si>
  <si>
    <t xml:space="preserve">Запуск узла ввода отопительной системы здания в начале отопительного сезона и после проведения ремонтных работ в отопительный период </t>
  </si>
  <si>
    <t>узел</t>
  </si>
  <si>
    <t>бойлер</t>
  </si>
  <si>
    <t>Расконсервация, консервация и ремонт поливочного водопровода</t>
  </si>
  <si>
    <t>Расконсервация поливочной системы</t>
  </si>
  <si>
    <t>1 поливочная система</t>
  </si>
  <si>
    <t>Консервация  поливочной системы</t>
  </si>
  <si>
    <t>Снятие показаний приборов учета поливочной системы</t>
  </si>
  <si>
    <t>Смена прибора учета поливочной системы</t>
  </si>
  <si>
    <t>Осмотр электросети, арматуры, электрооборудования на лестничных клетках</t>
  </si>
  <si>
    <t>Осмотр электрооборудования в подвальных помещениях</t>
  </si>
  <si>
    <t>Проверка наличия цепи между заземлителями и заземленными элементами</t>
  </si>
  <si>
    <t>Измерение сопротивления изоляции мегаомметром: кабельных и других линий</t>
  </si>
  <si>
    <t>1 линия</t>
  </si>
  <si>
    <t>Очистка от пыли и мусора ВРУ, групповых щитков и рубильников</t>
  </si>
  <si>
    <t>Мелкий ремонт электропроводки</t>
  </si>
  <si>
    <t>Смена светильников: с лампами накаливания</t>
  </si>
  <si>
    <t xml:space="preserve">Смена автоматов </t>
  </si>
  <si>
    <t>Смена предохранителя в светильнике</t>
  </si>
  <si>
    <t>Ревизия  электросветильников</t>
  </si>
  <si>
    <t>Смена ламп: накаливания</t>
  </si>
  <si>
    <t>Смена светодиодной лампы (без матер)</t>
  </si>
  <si>
    <t>Установка датчиков движения</t>
  </si>
  <si>
    <t>Смена датчиков движения</t>
  </si>
  <si>
    <t>Смена участка электропроводки</t>
  </si>
  <si>
    <t>Ремонт групповых щитков на лестничной клетке без ремонта автоматов</t>
  </si>
  <si>
    <t>Ремонт силового предохранительного шкафа</t>
  </si>
  <si>
    <t>Перечень дополнительных работ и услуг по содержанию и ремонту общего имущества в многоквартирных домах</t>
  </si>
  <si>
    <t>Ремонт скамеек</t>
  </si>
  <si>
    <t>Окраска масляными составами ранее окрашенных металлических конструкций малых форм</t>
  </si>
  <si>
    <t>Простая окраска масляными составами деревянных конструкций малых форм</t>
  </si>
  <si>
    <t>Дезинсекция и дератизация в местах общего пользования</t>
  </si>
  <si>
    <t xml:space="preserve">Дезинфекция мест общего пользования </t>
  </si>
  <si>
    <t>дерево</t>
  </si>
  <si>
    <t xml:space="preserve">Работы по предупреждению дальнейшего разрушения балконных плит (подрядчик) </t>
  </si>
  <si>
    <t>Ремонт подъезда</t>
  </si>
  <si>
    <t>___________________</t>
  </si>
  <si>
    <t>Устройство покрытий из тротуарной плитки с разборкой основания</t>
  </si>
  <si>
    <t>кв. м</t>
  </si>
  <si>
    <t>Ремонт отдельных участков нарушенной внутренней штукатурки откосов  дверных и оконных блоков</t>
  </si>
  <si>
    <t>Установка светильников ЖКХ</t>
  </si>
  <si>
    <t>Смена светильников ЖКХ</t>
  </si>
  <si>
    <t>Ремонт светильников ЖКХ</t>
  </si>
  <si>
    <t>Смена пакетного выключателя</t>
  </si>
  <si>
    <t>Смена шин ВРУ</t>
  </si>
  <si>
    <t>Ремонт электровыключателя</t>
  </si>
  <si>
    <t>Ремонт патрона</t>
  </si>
  <si>
    <t xml:space="preserve">Смена электророзетки </t>
  </si>
  <si>
    <t xml:space="preserve">Ремонт электророзетки </t>
  </si>
  <si>
    <t>Ремонт рубильника</t>
  </si>
  <si>
    <t>Установка сжимов</t>
  </si>
  <si>
    <t xml:space="preserve">Смена (установка)  распределительной коробки </t>
  </si>
  <si>
    <t>Перераспределение нагрузок по фазам</t>
  </si>
  <si>
    <t>Измерение параметров на электрических сетях</t>
  </si>
  <si>
    <t>Отключение и подключение электрооборудования (при ремонтных работах, по запросу КМЭС), ХВС, ГВС, отопление</t>
  </si>
  <si>
    <t>Ревизия задвижек диаметром: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</si>
  <si>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</si>
  <si>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</si>
  <si>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</si>
  <si>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</si>
  <si>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</si>
  <si>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</si>
  <si>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</si>
  <si>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</si>
  <si>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</si>
  <si>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</si>
  <si>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</si>
  <si>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</si>
  <si>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</si>
  <si>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</si>
  <si>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</si>
  <si>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</si>
  <si>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</si>
  <si>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</si>
  <si>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</si>
  <si>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</si>
  <si>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</si>
  <si>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</si>
  <si>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</si>
  <si>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</si>
  <si>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</si>
  <si>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Работы, выполняемые в отношении всех видов фундаментов:</t>
  </si>
  <si>
    <t>Работы, выполняемые в зданиях с подвалами:</t>
  </si>
  <si>
    <t>Работы, выполняемые для надлежащего содержания стен многоквартирных домов:</t>
  </si>
  <si>
    <t>Работы, выполняемые в целях надлежащего содержания крыш многоквартирных домов:</t>
  </si>
  <si>
    <t>Работы, выполняемые в целях надлежащего содержания лестниц многоквартирных домов:</t>
  </si>
  <si>
    <t>Работы, выполняемые в целях надлежащего содержания оконных и дверных заполнений помещений, относящихся к общему имуществу в многоквартирном доме:</t>
  </si>
  <si>
    <t>Работы, выполняемые в целях надлежащего содержания систем вентиляции и дымоудаления многоквартирных домов:</t>
  </si>
  <si>
    <t>Общие работы, выполняемые для надлежащего содержания систем водоснабжения (холодного и горячего), отопления и водоотведения в многоквартирных домах:</t>
  </si>
  <si>
    <t>Работы, выполняемые в целях надлежащего содержания электрооборудования, радио- и телекоммуникационного оборудования в многоквартирном доме:</t>
  </si>
  <si>
    <t>25 мм</t>
  </si>
  <si>
    <t>20 мм</t>
  </si>
  <si>
    <t>32 мм</t>
  </si>
  <si>
    <t>50 мм</t>
  </si>
  <si>
    <t>Проверка наличия тяги в дымоходах и вентканалах (3 раза в год):</t>
  </si>
  <si>
    <t xml:space="preserve">до 50 мм </t>
  </si>
  <si>
    <t xml:space="preserve">до 100 мм </t>
  </si>
  <si>
    <t>Работы, выполняемые в целях надлежащего содержания внутренней отделки многоквартирных домов:</t>
  </si>
  <si>
    <t>Ревизия  задвижек диаметром:</t>
  </si>
  <si>
    <t>точек</t>
  </si>
  <si>
    <t>кв. м помещения</t>
  </si>
  <si>
    <t>15.</t>
  </si>
  <si>
    <t>16.</t>
  </si>
  <si>
    <t>17.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</si>
  <si>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</si>
  <si>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</si>
  <si>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</si>
  <si>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</si>
  <si>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</si>
  <si>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</si>
  <si>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</si>
  <si>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</si>
  <si>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</si>
  <si>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</si>
  <si>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</si>
  <si>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</si>
  <si>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</si>
  <si>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</si>
  <si>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</si>
  <si>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</si>
  <si>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</si>
  <si>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</si>
  <si>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</si>
  <si>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</si>
  <si>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</si>
  <si>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</si>
  <si>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</si>
  <si>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</si>
  <si>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</si>
  <si>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</si>
  <si>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</si>
  <si>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</si>
  <si>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</si>
  <si>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</si>
  <si>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</si>
  <si>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</si>
  <si>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</si>
  <si>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</si>
  <si>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</si>
  <si>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</si>
  <si>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</si>
  <si>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</si>
  <si>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</si>
  <si>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</si>
  <si>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7.3</t>
  </si>
  <si>
    <t>7.4</t>
  </si>
  <si>
    <t>7.5</t>
  </si>
  <si>
    <t>7.6</t>
  </si>
  <si>
    <t>7.7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</si>
  <si>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</si>
  <si>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</si>
  <si>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</si>
  <si>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</si>
  <si>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</si>
  <si>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</si>
  <si>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</si>
  <si>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</si>
  <si>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</si>
  <si>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</si>
  <si>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</si>
  <si>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</si>
  <si>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9.1</t>
  </si>
  <si>
    <t>9.2</t>
  </si>
  <si>
    <t>9.3</t>
  </si>
  <si>
    <t>9.4</t>
  </si>
  <si>
    <t>9.1.1</t>
  </si>
  <si>
    <t>9.1.2</t>
  </si>
  <si>
    <t>10.1</t>
  </si>
  <si>
    <t>10.1.1</t>
  </si>
  <si>
    <t>10.1.2</t>
  </si>
  <si>
    <t>10.1.3</t>
  </si>
  <si>
    <t>10.1.4</t>
  </si>
  <si>
    <t>10.1.5</t>
  </si>
  <si>
    <t>10.1.6</t>
  </si>
  <si>
    <t>10.1.7</t>
  </si>
  <si>
    <t>10.2</t>
  </si>
  <si>
    <t>10.2.1</t>
  </si>
  <si>
    <t>10.2.2</t>
  </si>
  <si>
    <t>10.2.3</t>
  </si>
  <si>
    <t>10.2.4</t>
  </si>
  <si>
    <t>10.2.5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</si>
  <si>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</si>
  <si>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</si>
  <si>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</si>
  <si>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</si>
  <si>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</si>
  <si>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</si>
  <si>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</si>
  <si>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</si>
  <si>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</si>
  <si>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</si>
  <si>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</si>
  <si>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</si>
  <si>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10.3.1</t>
  </si>
  <si>
    <t>10.3.2</t>
  </si>
  <si>
    <t>10.3.3</t>
  </si>
  <si>
    <t>10.3.4</t>
  </si>
  <si>
    <t>10.3.5</t>
  </si>
  <si>
    <t>10.4.1</t>
  </si>
  <si>
    <t>10.4.2</t>
  </si>
  <si>
    <t>10.4.3</t>
  </si>
  <si>
    <t>10.5.1</t>
  </si>
  <si>
    <t>10.5.2</t>
  </si>
  <si>
    <t>10.6.1</t>
  </si>
  <si>
    <t>10.6.2</t>
  </si>
  <si>
    <t>10.7.1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</si>
  <si>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</si>
  <si>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</si>
  <si>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</si>
  <si>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</si>
  <si>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</si>
  <si>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</si>
  <si>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</si>
  <si>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</si>
  <si>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</si>
  <si>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</si>
  <si>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</si>
  <si>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</si>
  <si>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</si>
  <si>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</si>
  <si>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</si>
  <si>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</si>
  <si>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</si>
  <si>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</si>
  <si>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11.2.1</t>
  </si>
  <si>
    <t>11.2.2</t>
  </si>
  <si>
    <t>11.2.3</t>
  </si>
  <si>
    <t>11.2.4</t>
  </si>
  <si>
    <t>11.2.5</t>
  </si>
  <si>
    <t>11.2.6</t>
  </si>
  <si>
    <t>11.3.1</t>
  </si>
  <si>
    <t>11.3.2</t>
  </si>
  <si>
    <t>11.3.3</t>
  </si>
  <si>
    <t>11.3.4</t>
  </si>
  <si>
    <t>11.3.5</t>
  </si>
  <si>
    <t>11.4.1</t>
  </si>
  <si>
    <t>11.4.2</t>
  </si>
  <si>
    <t>11.4.3</t>
  </si>
  <si>
    <t>11.5.1</t>
  </si>
  <si>
    <t>11.5.2</t>
  </si>
  <si>
    <t>11.6.1</t>
  </si>
  <si>
    <t>11.6.2</t>
  </si>
  <si>
    <t>11.7.1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</si>
  <si>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</si>
  <si>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</si>
  <si>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</si>
  <si>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</si>
  <si>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</si>
  <si>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</si>
  <si>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</si>
  <si>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</si>
  <si>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</si>
  <si>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12.1.1</t>
  </si>
  <si>
    <t>12.1.2</t>
  </si>
  <si>
    <t>12.1.3</t>
  </si>
  <si>
    <t>12.1.4</t>
  </si>
  <si>
    <t>12.1.5</t>
  </si>
  <si>
    <t>12.1.6</t>
  </si>
  <si>
    <t>12.1.7</t>
  </si>
  <si>
    <t>12.2.2</t>
  </si>
  <si>
    <t>12.2.1</t>
  </si>
  <si>
    <t>12.2.3</t>
  </si>
  <si>
    <t>12.2.4</t>
  </si>
  <si>
    <t>12.2.5</t>
  </si>
  <si>
    <t>12.2.6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</si>
  <si>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</si>
  <si>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</si>
  <si>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</si>
  <si>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</si>
  <si>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</si>
  <si>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</si>
  <si>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</si>
  <si>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</si>
  <si>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12.5.1</t>
  </si>
  <si>
    <t>12.5.2</t>
  </si>
  <si>
    <t>13.1</t>
  </si>
  <si>
    <t>13.1.1</t>
  </si>
  <si>
    <t>13.1.2</t>
  </si>
  <si>
    <t>13.2</t>
  </si>
  <si>
    <t>13.3</t>
  </si>
  <si>
    <t>13.4</t>
  </si>
  <si>
    <t>13.5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</si>
  <si>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</si>
  <si>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</si>
  <si>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</si>
  <si>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</si>
  <si>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</si>
  <si>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</si>
  <si>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</si>
  <si>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</si>
  <si>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</si>
  <si>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</si>
  <si>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</si>
  <si>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</si>
  <si>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</si>
  <si>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15.1</t>
  </si>
  <si>
    <t>15.2</t>
  </si>
  <si>
    <t>15.3</t>
  </si>
  <si>
    <t>15.4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</si>
  <si>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</si>
  <si>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</si>
  <si>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</si>
  <si>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</si>
  <si>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</si>
  <si>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</si>
  <si>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</si>
  <si>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</si>
  <si>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</si>
  <si>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</si>
  <si>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</si>
  <si>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</si>
  <si>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</si>
  <si>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</si>
  <si>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</si>
  <si>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</si>
  <si>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</si>
  <si>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</si>
  <si>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</si>
  <si>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</si>
  <si>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</si>
  <si>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</si>
  <si>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</si>
  <si>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</si>
  <si>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</si>
  <si>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</si>
  <si>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</si>
  <si>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</si>
  <si>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</si>
  <si>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</si>
  <si>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</si>
  <si>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</si>
  <si>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</si>
  <si>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</si>
  <si>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</si>
  <si>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</si>
  <si>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17.1</t>
  </si>
  <si>
    <t>17.2</t>
  </si>
  <si>
    <t>17.3</t>
  </si>
  <si>
    <t>17.4</t>
  </si>
  <si>
    <t>17.5</t>
  </si>
  <si>
    <t>17.6</t>
  </si>
  <si>
    <t>17.7</t>
  </si>
  <si>
    <t>17.8</t>
  </si>
  <si>
    <t>17.10</t>
  </si>
  <si>
    <t>Смена внутренних трубопроводов из стальных труб всего,</t>
  </si>
  <si>
    <t xml:space="preserve"> в.т.ч.до 15 мм</t>
  </si>
  <si>
    <t>Смена внутренних трубопроводов из полипропиленовых труб диаметром всего:</t>
  </si>
  <si>
    <t>в т.ч. до 20 мм</t>
  </si>
  <si>
    <t xml:space="preserve">Смена арматуры вентилей и клапанов обратных муфтовых диаметром всего : </t>
  </si>
  <si>
    <t xml:space="preserve"> в т.ч.15 мм</t>
  </si>
  <si>
    <t xml:space="preserve">Смена сгонов у трубопроводов диаметром всего: </t>
  </si>
  <si>
    <t>Смена задвижки чугунной диаметром всего:</t>
  </si>
  <si>
    <t xml:space="preserve">в т.ч. до 50 мм </t>
  </si>
  <si>
    <t>Смена внутренних трубопроводов из стальных труб диаметром всего:</t>
  </si>
  <si>
    <t>в т.ч. до 15 мм</t>
  </si>
  <si>
    <t>в т.ч.до 20 мм</t>
  </si>
  <si>
    <t xml:space="preserve">Смена арматуры вентилей и клапанов обратных муфтовых диаметром всего: </t>
  </si>
  <si>
    <t xml:space="preserve"> в т.ч. до 15 мм</t>
  </si>
  <si>
    <t>в т.ч.до 15 мм</t>
  </si>
  <si>
    <t xml:space="preserve"> в т.ч. 15 мм</t>
  </si>
  <si>
    <t>в т. ч.до 50 мм</t>
  </si>
  <si>
    <t>т</t>
  </si>
  <si>
    <t>Ремонт и восстановление герметизации горизонтальных и вертикальных стыков стеновых панелей мастикой: вулканизирующейся тиоколовой, сазиласт или монтажной пеной (без мастики)</t>
  </si>
  <si>
    <t>1 раструб</t>
  </si>
  <si>
    <t xml:space="preserve"> </t>
  </si>
  <si>
    <t>шт. кирпичей</t>
  </si>
  <si>
    <t>10.15</t>
  </si>
  <si>
    <t>до 40 мм</t>
  </si>
  <si>
    <t>куб. метр</t>
  </si>
  <si>
    <t>п. м</t>
  </si>
  <si>
    <t>куб. м воды</t>
  </si>
  <si>
    <t>кв. м площади</t>
  </si>
  <si>
    <t>кв. м отремонт. поверх. стен</t>
  </si>
  <si>
    <t>кв. м покрытия</t>
  </si>
  <si>
    <t>кв. м кровли</t>
  </si>
  <si>
    <t>10 м. п.</t>
  </si>
  <si>
    <t>шт. ступеней</t>
  </si>
  <si>
    <t xml:space="preserve"> кв. м остекления</t>
  </si>
  <si>
    <t>1 лест. площадка</t>
  </si>
  <si>
    <t>кв. м отмостки</t>
  </si>
  <si>
    <t xml:space="preserve"> м восст-ной гермет. стыков</t>
  </si>
  <si>
    <t>Отключение узла ввода отопительной системы здания по окончании отопительного сезона и для проведения ремонтных работ в отопительный период</t>
  </si>
  <si>
    <t>единичные расценки</t>
  </si>
  <si>
    <t>100 кв. метр</t>
  </si>
  <si>
    <t>100 кв. м осмотр. поверх. кровли</t>
  </si>
  <si>
    <t>100 кв. м общей площади</t>
  </si>
  <si>
    <t>100 кв. м  лест. клеток</t>
  </si>
  <si>
    <t>1000 м3 объема здания</t>
  </si>
  <si>
    <t>100 кв. м</t>
  </si>
  <si>
    <t>Итого:</t>
  </si>
  <si>
    <t>Валка деревьев с автовышки</t>
  </si>
  <si>
    <r>
      <t xml:space="preserve">Ремонт оголовка </t>
    </r>
    <r>
      <rPr>
        <sz val="12"/>
        <rFont val="Times New Roman"/>
        <family val="1"/>
        <charset val="204"/>
      </rPr>
      <t>дымовентканалов</t>
    </r>
    <r>
      <rPr>
        <sz val="12"/>
        <rFont val="Times New Roman"/>
        <family val="1"/>
        <charset val="1"/>
      </rPr>
      <t xml:space="preserve">  (кирпичная кладка)</t>
    </r>
  </si>
  <si>
    <r>
      <t xml:space="preserve">Ремонт отдельными местами штукатурки оголовка </t>
    </r>
    <r>
      <rPr>
        <sz val="12"/>
        <rFont val="Times New Roman"/>
        <family val="1"/>
        <charset val="204"/>
      </rPr>
      <t>дымовентканалов</t>
    </r>
    <r>
      <rPr>
        <sz val="12"/>
        <rFont val="Times New Roman"/>
        <family val="1"/>
        <charset val="1"/>
      </rPr>
      <t xml:space="preserve"> </t>
    </r>
  </si>
  <si>
    <r>
      <t xml:space="preserve">Работы, выполняемые в целях надлежащего содержания систем </t>
    </r>
    <r>
      <rPr>
        <b/>
        <i/>
        <u/>
        <sz val="12"/>
        <color rgb="FFFF0000"/>
        <rFont val="Times New Roman"/>
        <family val="1"/>
        <charset val="204"/>
      </rPr>
      <t>теплоснабжения</t>
    </r>
    <r>
      <rPr>
        <b/>
        <sz val="12"/>
        <color rgb="FFFF0000"/>
        <rFont val="Times New Roman"/>
        <family val="1"/>
        <charset val="204"/>
      </rPr>
      <t xml:space="preserve"> в многоквартирных домах:</t>
    </r>
  </si>
  <si>
    <r>
      <t xml:space="preserve">Работы, выполняемые в целях надлежащего содержания систем </t>
    </r>
    <r>
      <rPr>
        <b/>
        <i/>
        <u/>
        <sz val="12"/>
        <color rgb="FFFF0000"/>
        <rFont val="Times New Roman"/>
        <family val="1"/>
        <charset val="204"/>
      </rPr>
      <t>холодного водоснабжения</t>
    </r>
    <r>
      <rPr>
        <b/>
        <sz val="12"/>
        <color rgb="FFFF0000"/>
        <rFont val="Times New Roman"/>
        <family val="1"/>
        <charset val="204"/>
      </rPr>
      <t xml:space="preserve"> в многоквартирных домах:</t>
    </r>
  </si>
  <si>
    <r>
      <t xml:space="preserve">Работы, выполняемые в целях надлежащего содержания систем </t>
    </r>
    <r>
      <rPr>
        <b/>
        <i/>
        <u/>
        <sz val="12"/>
        <color rgb="FFFF0000"/>
        <rFont val="Times New Roman"/>
        <family val="1"/>
        <charset val="204"/>
      </rPr>
      <t xml:space="preserve"> горячего</t>
    </r>
    <r>
      <rPr>
        <b/>
        <sz val="12"/>
        <color rgb="FFFF0000"/>
        <rFont val="Times New Roman"/>
        <family val="1"/>
        <charset val="204"/>
      </rPr>
      <t xml:space="preserve"> водоснабжения в многоквартирных домах:</t>
    </r>
  </si>
  <si>
    <r>
      <t xml:space="preserve">Работы, выполняемые в целях надлежащего содержания систем </t>
    </r>
    <r>
      <rPr>
        <b/>
        <i/>
        <u/>
        <sz val="12"/>
        <color rgb="FFFF0000"/>
        <rFont val="Times New Roman"/>
        <family val="1"/>
        <charset val="204"/>
      </rPr>
      <t>водоотведения</t>
    </r>
    <r>
      <rPr>
        <b/>
        <sz val="12"/>
        <color rgb="FFFF0000"/>
        <rFont val="Times New Roman"/>
        <family val="1"/>
        <charset val="204"/>
      </rPr>
      <t xml:space="preserve"> в многоквартирных домах:</t>
    </r>
  </si>
  <si>
    <t>Ремонт участков мягкого настила крыш герметиком (мастикой)</t>
  </si>
  <si>
    <t>кв.м покрытия</t>
  </si>
  <si>
    <t>смета</t>
  </si>
  <si>
    <t xml:space="preserve"> м </t>
  </si>
  <si>
    <t>17.9</t>
  </si>
  <si>
    <t>Установка пластиковых окон</t>
  </si>
  <si>
    <t>Ремонт нарушенных участков штукатурки стен и потолков внутри здания в местах общего пользования строительным раствором</t>
  </si>
  <si>
    <t xml:space="preserve">План производственной программы на 2025 г. </t>
  </si>
  <si>
    <t>"_____"_____________2025 г.</t>
  </si>
  <si>
    <t>Сумма за  2025 г.</t>
  </si>
  <si>
    <t>Директор  ООО "УК "Эталон"</t>
  </si>
  <si>
    <t xml:space="preserve"> Директор ООО "УК "Эталон"   ______________ О.С.Бурмистров</t>
  </si>
  <si>
    <t>Ремонт металлических ограждений лестничных маршей (сваркой)</t>
  </si>
  <si>
    <t>не нашла</t>
  </si>
  <si>
    <t>Ремонт и укрепление оконных и дверных блоков на л/кл</t>
  </si>
  <si>
    <t>Смена зонтов (колпака) на оголовках дымовентканалов</t>
  </si>
  <si>
    <t>Очистка от мусора кровель, чердаков, козырьков входа в подъезд</t>
  </si>
  <si>
    <t>Ремонт участков деревянных лестничных маршей (ступеней)</t>
  </si>
  <si>
    <t>Ремонт выбоин и сколов ступеней (бетонных) крыльца входа в подъезд</t>
  </si>
  <si>
    <t>Смена: воздушных кранов радиаторов (Маевского)</t>
  </si>
  <si>
    <t>Промывка и опрессовка  бойлера (теплообменника)</t>
  </si>
  <si>
    <r>
      <t xml:space="preserve">Глубокая  </t>
    </r>
    <r>
      <rPr>
        <sz val="12"/>
        <rFont val="Times New Roman"/>
        <family val="1"/>
        <charset val="204"/>
      </rPr>
      <t>обрезка деревьев с автовышки</t>
    </r>
  </si>
  <si>
    <t xml:space="preserve">Смена патронов  </t>
  </si>
  <si>
    <t>Смена электровыключателя</t>
  </si>
  <si>
    <t>Смена губок предохранителя в ВРУ</t>
  </si>
  <si>
    <t xml:space="preserve">                      Исп.: инженер Рутц Т.Н.          Тел.: 9-40-55</t>
  </si>
  <si>
    <t>Ликвидация воздушных пробок в стояке системы отопления и ГВС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</si>
</sst>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3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2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1"/>
    </font>
    <font>
      <sz val="12"/>
      <name val="Calibri"/>
      <family val="2"/>
      <charset val="204"/>
    </font>
    <font>
      <b/>
      <i/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1"/>
    </font>
    <font>
      <b/>
      <sz val="10"/>
      <color theme="1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2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FFFFCC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0">
    <xf numFmtId="0" fontId="0" fillId="0" borderId="0" xfId="0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65" fontId="3" fillId="2" borderId="0" xfId="1" applyNumberFormat="1" applyFont="1" applyFill="1" applyAlignment="1">
      <alignment horizontal="center" vertical="center"/>
    </xf>
    <xf numFmtId="0" fontId="3" fillId="2" borderId="0" xfId="1" applyFont="1" applyFill="1"/>
    <xf numFmtId="0" fontId="3" fillId="6" borderId="0" xfId="1" applyFont="1" applyFill="1" applyAlignment="1">
      <alignment horizontal="center" vertical="center"/>
    </xf>
    <xf numFmtId="0" fontId="0" fillId="5" borderId="0" xfId="0" applyFill="1"/>
    <xf numFmtId="0" fontId="3" fillId="5" borderId="0" xfId="1" applyFont="1" applyFill="1" applyAlignment="1">
      <alignment horizontal="center" vertical="center"/>
    </xf>
    <xf numFmtId="0" fontId="8" fillId="5" borderId="0" xfId="1" applyFont="1" applyFill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49" fontId="0" fillId="5" borderId="0" xfId="0" applyNumberFormat="1" applyFill="1" applyAlignment="1">
      <alignment horizontal="left"/>
    </xf>
    <xf numFmtId="0" fontId="3" fillId="3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5" borderId="0" xfId="1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49" fontId="10" fillId="5" borderId="1" xfId="0" applyNumberFormat="1" applyFont="1" applyFill="1" applyBorder="1" applyAlignment="1">
      <alignment horizontal="left" vertical="center"/>
    </xf>
    <xf numFmtId="2" fontId="6" fillId="5" borderId="0" xfId="1" applyNumberFormat="1" applyFont="1" applyFill="1" applyAlignment="1">
      <alignment horizontal="center" vertical="center"/>
    </xf>
    <xf numFmtId="0" fontId="11" fillId="5" borderId="1" xfId="0" applyFont="1" applyFill="1" applyBorder="1" applyAlignment="1">
      <alignment horizontal="left" vertical="top" wrapText="1"/>
    </xf>
    <xf numFmtId="49" fontId="12" fillId="5" borderId="0" xfId="0" applyNumberFormat="1" applyFont="1" applyFill="1" applyAlignment="1">
      <alignment horizontal="left"/>
    </xf>
    <xf numFmtId="2" fontId="11" fillId="5" borderId="0" xfId="1" applyNumberFormat="1" applyFont="1" applyFill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49" fontId="5" fillId="6" borderId="0" xfId="1" applyNumberFormat="1" applyFont="1" applyFill="1" applyAlignment="1">
      <alignment horizontal="left" vertical="center"/>
    </xf>
    <xf numFmtId="164" fontId="11" fillId="0" borderId="0" xfId="1" applyNumberFormat="1" applyFont="1" applyAlignment="1">
      <alignment horizontal="center" vertical="center"/>
    </xf>
    <xf numFmtId="49" fontId="12" fillId="5" borderId="1" xfId="0" applyNumberFormat="1" applyFont="1" applyFill="1" applyBorder="1" applyAlignment="1">
      <alignment horizontal="left"/>
    </xf>
    <xf numFmtId="0" fontId="15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2" fontId="15" fillId="5" borderId="2" xfId="0" applyNumberFormat="1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9" fontId="17" fillId="6" borderId="1" xfId="1" applyNumberFormat="1" applyFont="1" applyFill="1" applyBorder="1" applyAlignment="1">
      <alignment horizontal="left" vertical="center"/>
    </xf>
    <xf numFmtId="0" fontId="18" fillId="5" borderId="0" xfId="0" applyFont="1" applyFill="1" applyAlignment="1">
      <alignment vertical="top" wrapText="1"/>
    </xf>
    <xf numFmtId="165" fontId="16" fillId="5" borderId="1" xfId="0" applyNumberFormat="1" applyFont="1" applyFill="1" applyBorder="1" applyAlignment="1">
      <alignment vertical="center" wrapText="1"/>
    </xf>
    <xf numFmtId="2" fontId="15" fillId="5" borderId="1" xfId="0" applyNumberFormat="1" applyFont="1" applyFill="1" applyBorder="1" applyAlignment="1">
      <alignment vertical="center" wrapText="1"/>
    </xf>
    <xf numFmtId="166" fontId="13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top" wrapText="1"/>
    </xf>
    <xf numFmtId="2" fontId="13" fillId="5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left" vertical="top" wrapText="1"/>
    </xf>
    <xf numFmtId="164" fontId="13" fillId="5" borderId="1" xfId="0" applyNumberFormat="1" applyFont="1" applyFill="1" applyBorder="1" applyAlignment="1">
      <alignment horizontal="center" vertical="top" wrapText="1"/>
    </xf>
    <xf numFmtId="164" fontId="13" fillId="5" borderId="1" xfId="0" applyNumberFormat="1" applyFont="1" applyFill="1" applyBorder="1" applyAlignment="1">
      <alignment vertical="top" wrapText="1"/>
    </xf>
    <xf numFmtId="165" fontId="13" fillId="5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2" fontId="20" fillId="5" borderId="1" xfId="0" applyNumberFormat="1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165" fontId="18" fillId="5" borderId="1" xfId="0" applyNumberFormat="1" applyFont="1" applyFill="1" applyBorder="1" applyAlignment="1">
      <alignment vertical="top" wrapText="1"/>
    </xf>
    <xf numFmtId="165" fontId="16" fillId="5" borderId="1" xfId="0" applyNumberFormat="1" applyFont="1" applyFill="1" applyBorder="1" applyAlignment="1">
      <alignment wrapText="1"/>
    </xf>
    <xf numFmtId="165" fontId="18" fillId="5" borderId="1" xfId="0" applyNumberFormat="1" applyFont="1" applyFill="1" applyBorder="1" applyAlignment="1">
      <alignment horizontal="left" vertical="top" wrapText="1"/>
    </xf>
    <xf numFmtId="165" fontId="16" fillId="5" borderId="1" xfId="0" applyNumberFormat="1" applyFont="1" applyFill="1" applyBorder="1" applyAlignment="1">
      <alignment vertical="top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vertical="top" wrapText="1"/>
    </xf>
    <xf numFmtId="0" fontId="18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vertical="top" wrapText="1"/>
    </xf>
    <xf numFmtId="165" fontId="13" fillId="5" borderId="1" xfId="0" applyNumberFormat="1" applyFont="1" applyFill="1" applyBorder="1" applyAlignment="1">
      <alignment horizontal="center" vertical="top" wrapText="1"/>
    </xf>
    <xf numFmtId="49" fontId="17" fillId="3" borderId="1" xfId="1" applyNumberFormat="1" applyFont="1" applyFill="1" applyBorder="1" applyAlignment="1">
      <alignment horizontal="left" vertical="center"/>
    </xf>
    <xf numFmtId="165" fontId="21" fillId="5" borderId="1" xfId="0" applyNumberFormat="1" applyFont="1" applyFill="1" applyBorder="1" applyAlignment="1">
      <alignment horizontal="left" vertical="top" wrapText="1"/>
    </xf>
    <xf numFmtId="2" fontId="5" fillId="5" borderId="1" xfId="0" applyNumberFormat="1" applyFont="1" applyFill="1" applyBorder="1" applyAlignment="1">
      <alignment horizontal="left" vertical="top" wrapText="1"/>
    </xf>
    <xf numFmtId="165" fontId="21" fillId="5" borderId="1" xfId="0" applyNumberFormat="1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vertical="top" wrapText="1"/>
    </xf>
    <xf numFmtId="49" fontId="19" fillId="5" borderId="0" xfId="0" applyNumberFormat="1" applyFont="1" applyFill="1" applyAlignment="1">
      <alignment horizontal="left" vertical="center"/>
    </xf>
    <xf numFmtId="1" fontId="13" fillId="5" borderId="1" xfId="0" applyNumberFormat="1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vertical="top" wrapText="1"/>
    </xf>
    <xf numFmtId="0" fontId="21" fillId="5" borderId="1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left" vertical="top" wrapText="1"/>
    </xf>
    <xf numFmtId="0" fontId="5" fillId="5" borderId="4" xfId="1" applyFont="1" applyFill="1" applyBorder="1" applyAlignment="1">
      <alignment horizontal="center" vertical="center" wrapText="1"/>
    </xf>
    <xf numFmtId="2" fontId="20" fillId="5" borderId="2" xfId="0" applyNumberFormat="1" applyFont="1" applyFill="1" applyBorder="1" applyAlignment="1">
      <alignment vertical="top" wrapText="1"/>
    </xf>
    <xf numFmtId="2" fontId="23" fillId="5" borderId="1" xfId="0" applyNumberFormat="1" applyFont="1" applyFill="1" applyBorder="1" applyAlignment="1">
      <alignment horizontal="center" vertical="center" wrapText="1"/>
    </xf>
    <xf numFmtId="2" fontId="23" fillId="5" borderId="4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/>
    </xf>
    <xf numFmtId="2" fontId="23" fillId="5" borderId="4" xfId="1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top" wrapText="1"/>
    </xf>
    <xf numFmtId="2" fontId="24" fillId="5" borderId="1" xfId="0" applyNumberFormat="1" applyFont="1" applyFill="1" applyBorder="1"/>
    <xf numFmtId="2" fontId="24" fillId="5" borderId="1" xfId="0" applyNumberFormat="1" applyFont="1" applyFill="1" applyBorder="1" applyAlignment="1">
      <alignment wrapText="1"/>
    </xf>
    <xf numFmtId="2" fontId="24" fillId="5" borderId="1" xfId="0" applyNumberFormat="1" applyFont="1" applyFill="1" applyBorder="1" applyAlignment="1">
      <alignment vertical="top" wrapText="1"/>
    </xf>
    <xf numFmtId="2" fontId="23" fillId="5" borderId="1" xfId="0" applyNumberFormat="1" applyFont="1" applyFill="1" applyBorder="1" applyAlignment="1">
      <alignment horizontal="center" wrapText="1"/>
    </xf>
    <xf numFmtId="164" fontId="5" fillId="5" borderId="1" xfId="1" applyNumberFormat="1" applyFont="1" applyFill="1" applyBorder="1" applyAlignment="1">
      <alignment horizontal="center" vertical="center"/>
    </xf>
    <xf numFmtId="165" fontId="5" fillId="5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vertical="center"/>
    </xf>
    <xf numFmtId="2" fontId="13" fillId="5" borderId="1" xfId="0" applyNumberFormat="1" applyFont="1" applyFill="1" applyBorder="1" applyAlignment="1">
      <alignment horizontal="left" vertical="top" wrapText="1"/>
    </xf>
    <xf numFmtId="0" fontId="3" fillId="9" borderId="0" xfId="1" applyFont="1" applyFill="1" applyAlignment="1">
      <alignment horizontal="center" vertical="center"/>
    </xf>
    <xf numFmtId="0" fontId="0" fillId="8" borderId="0" xfId="0" applyFill="1"/>
    <xf numFmtId="2" fontId="23" fillId="5" borderId="5" xfId="0" applyNumberFormat="1" applyFont="1" applyFill="1" applyBorder="1" applyAlignment="1">
      <alignment horizontal="center" vertical="center"/>
    </xf>
    <xf numFmtId="2" fontId="23" fillId="5" borderId="1" xfId="1" applyNumberFormat="1" applyFont="1" applyFill="1" applyBorder="1" applyAlignment="1">
      <alignment horizontal="center" vertical="center"/>
    </xf>
    <xf numFmtId="2" fontId="23" fillId="5" borderId="5" xfId="0" applyNumberFormat="1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/>
    </xf>
    <xf numFmtId="2" fontId="25" fillId="5" borderId="1" xfId="1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2" fontId="22" fillId="5" borderId="0" xfId="0" applyNumberFormat="1" applyFont="1" applyFill="1" applyAlignment="1">
      <alignment horizontal="center"/>
    </xf>
    <xf numFmtId="2" fontId="26" fillId="5" borderId="1" xfId="1" applyNumberFormat="1" applyFont="1" applyFill="1" applyBorder="1" applyAlignment="1">
      <alignment horizontal="center" vertical="center"/>
    </xf>
    <xf numFmtId="2" fontId="27" fillId="5" borderId="1" xfId="1" applyNumberFormat="1" applyFont="1" applyFill="1" applyBorder="1" applyAlignment="1">
      <alignment horizontal="center" vertical="center"/>
    </xf>
    <xf numFmtId="2" fontId="22" fillId="5" borderId="1" xfId="1" applyNumberFormat="1" applyFont="1" applyFill="1" applyBorder="1" applyAlignment="1">
      <alignment horizontal="center" vertical="center"/>
    </xf>
    <xf numFmtId="2" fontId="25" fillId="5" borderId="1" xfId="1" applyNumberFormat="1" applyFont="1" applyFill="1" applyBorder="1" applyAlignment="1">
      <alignment horizontal="left" vertical="center"/>
    </xf>
    <xf numFmtId="2" fontId="28" fillId="5" borderId="1" xfId="1" applyNumberFormat="1" applyFont="1" applyFill="1" applyBorder="1" applyAlignment="1">
      <alignment horizontal="center" vertical="center"/>
    </xf>
    <xf numFmtId="2" fontId="25" fillId="5" borderId="3" xfId="1" applyNumberFormat="1" applyFont="1" applyFill="1" applyBorder="1" applyAlignment="1">
      <alignment horizontal="center" vertical="center"/>
    </xf>
    <xf numFmtId="2" fontId="25" fillId="5" borderId="1" xfId="1" applyNumberFormat="1" applyFont="1" applyFill="1" applyBorder="1" applyAlignment="1">
      <alignment horizontal="center" wrapText="1"/>
    </xf>
    <xf numFmtId="2" fontId="25" fillId="5" borderId="1" xfId="1" applyNumberFormat="1" applyFont="1" applyFill="1" applyBorder="1" applyAlignment="1">
      <alignment horizontal="center"/>
    </xf>
    <xf numFmtId="2" fontId="25" fillId="5" borderId="1" xfId="1" applyNumberFormat="1" applyFont="1" applyFill="1" applyBorder="1" applyAlignment="1">
      <alignment horizontal="center" vertical="center" wrapText="1"/>
    </xf>
    <xf numFmtId="2" fontId="25" fillId="5" borderId="1" xfId="1" applyNumberFormat="1" applyFont="1" applyFill="1" applyBorder="1" applyAlignment="1">
      <alignment wrapText="1"/>
    </xf>
    <xf numFmtId="2" fontId="25" fillId="5" borderId="1" xfId="1" applyNumberFormat="1" applyFont="1" applyFill="1" applyBorder="1" applyAlignment="1">
      <alignment vertical="center"/>
    </xf>
    <xf numFmtId="2" fontId="29" fillId="5" borderId="1" xfId="1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/>
    <xf numFmtId="2" fontId="25" fillId="5" borderId="1" xfId="0" applyNumberFormat="1" applyFont="1" applyFill="1" applyBorder="1" applyAlignment="1">
      <alignment horizontal="center" vertical="center"/>
    </xf>
    <xf numFmtId="2" fontId="31" fillId="5" borderId="1" xfId="1" applyNumberFormat="1" applyFont="1" applyFill="1" applyBorder="1" applyAlignment="1">
      <alignment horizontal="center" vertical="center"/>
    </xf>
    <xf numFmtId="2" fontId="32" fillId="5" borderId="1" xfId="1" applyNumberFormat="1" applyFont="1" applyFill="1" applyBorder="1" applyAlignment="1">
      <alignment horizontal="center" vertical="center"/>
    </xf>
    <xf numFmtId="0" fontId="32" fillId="6" borderId="0" xfId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 vertical="center"/>
    </xf>
    <xf numFmtId="165" fontId="23" fillId="5" borderId="0" xfId="1" applyNumberFormat="1" applyFont="1" applyFill="1" applyAlignment="1">
      <alignment horizontal="center" vertical="center"/>
    </xf>
    <xf numFmtId="165" fontId="32" fillId="6" borderId="0" xfId="1" applyNumberFormat="1" applyFont="1" applyFill="1" applyAlignment="1">
      <alignment horizontal="center" vertical="center"/>
    </xf>
    <xf numFmtId="2" fontId="23" fillId="5" borderId="0" xfId="1" applyNumberFormat="1" applyFont="1" applyFill="1" applyAlignment="1">
      <alignment horizontal="center" vertical="center"/>
    </xf>
    <xf numFmtId="0" fontId="32" fillId="6" borderId="0" xfId="1" applyFont="1" applyFill="1" applyAlignment="1">
      <alignment vertical="center" wrapText="1"/>
    </xf>
    <xf numFmtId="0" fontId="32" fillId="4" borderId="0" xfId="1" applyFont="1" applyFill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32" fillId="6" borderId="0" xfId="1" applyFont="1" applyFill="1"/>
    <xf numFmtId="0" fontId="30" fillId="6" borderId="0" xfId="1" applyFont="1" applyFill="1" applyAlignment="1">
      <alignment horizontal="center" vertical="center"/>
    </xf>
    <xf numFmtId="0" fontId="30" fillId="4" borderId="0" xfId="1" applyFont="1" applyFill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2" fillId="5" borderId="0" xfId="1" applyFont="1" applyFill="1" applyAlignment="1">
      <alignment horizontal="center" vertical="center"/>
    </xf>
    <xf numFmtId="2" fontId="28" fillId="5" borderId="0" xfId="1" applyNumberFormat="1" applyFont="1" applyFill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5" fillId="5" borderId="0" xfId="1" applyFont="1" applyFill="1" applyAlignment="1">
      <alignment vertical="center" wrapText="1"/>
    </xf>
    <xf numFmtId="0" fontId="7" fillId="5" borderId="4" xfId="1" applyFont="1" applyFill="1" applyBorder="1" applyAlignment="1">
      <alignment horizontal="left" vertical="center" wrapText="1"/>
    </xf>
    <xf numFmtId="0" fontId="3" fillId="5" borderId="0" xfId="1" applyFont="1" applyFill="1" applyAlignment="1">
      <alignment horizontal="right" vertical="center" wrapText="1"/>
    </xf>
    <xf numFmtId="0" fontId="7" fillId="5" borderId="0" xfId="1" applyFont="1" applyFill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wrapText="1"/>
    </xf>
    <xf numFmtId="0" fontId="13" fillId="5" borderId="4" xfId="0" applyFont="1" applyFill="1" applyBorder="1" applyAlignment="1">
      <alignment horizontal="center" vertical="center" wrapText="1"/>
    </xf>
    <xf numFmtId="2" fontId="20" fillId="5" borderId="4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2" fontId="32" fillId="6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1" xfId="1" applyNumberFormat="1" applyFont="1" applyFill="1" applyBorder="1" applyAlignment="1">
      <alignment horizontal="center" vertical="center"/>
    </xf>
    <xf numFmtId="165" fontId="11" fillId="5" borderId="1" xfId="1" applyNumberFormat="1" applyFont="1" applyFill="1" applyBorder="1" applyAlignment="1">
      <alignment horizontal="center" vertical="center"/>
    </xf>
    <xf numFmtId="164" fontId="6" fillId="5" borderId="0" xfId="1" applyNumberFormat="1" applyFont="1" applyFill="1" applyAlignment="1">
      <alignment horizontal="center" vertical="center"/>
    </xf>
    <xf numFmtId="164" fontId="5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vertical="center"/>
    </xf>
    <xf numFmtId="164" fontId="5" fillId="5" borderId="0" xfId="1" applyNumberFormat="1" applyFont="1" applyFill="1" applyAlignment="1">
      <alignment vertical="center"/>
    </xf>
    <xf numFmtId="164" fontId="3" fillId="5" borderId="0" xfId="1" applyNumberFormat="1" applyFont="1" applyFill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2" fontId="21" fillId="5" borderId="5" xfId="0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164" fontId="33" fillId="5" borderId="1" xfId="0" applyNumberFormat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2" fontId="21" fillId="5" borderId="1" xfId="0" applyNumberFormat="1" applyFont="1" applyFill="1" applyBorder="1" applyAlignment="1">
      <alignment horizontal="center" vertical="center"/>
    </xf>
    <xf numFmtId="2" fontId="27" fillId="5" borderId="0" xfId="1" applyNumberFormat="1" applyFont="1" applyFill="1" applyAlignment="1">
      <alignment horizontal="center" vertical="center"/>
    </xf>
    <xf numFmtId="2" fontId="34" fillId="5" borderId="1" xfId="1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top"/>
    </xf>
    <xf numFmtId="2" fontId="11" fillId="5" borderId="6" xfId="0" applyNumberFormat="1" applyFont="1" applyFill="1" applyBorder="1" applyAlignment="1">
      <alignment horizontal="center"/>
    </xf>
    <xf numFmtId="2" fontId="11" fillId="5" borderId="1" xfId="1" applyNumberFormat="1" applyFont="1" applyFill="1" applyBorder="1" applyAlignment="1">
      <alignment horizontal="center" vertical="center"/>
    </xf>
    <xf numFmtId="2" fontId="20" fillId="10" borderId="1" xfId="0" applyNumberFormat="1" applyFont="1" applyFill="1" applyBorder="1" applyAlignment="1">
      <alignment horizontal="center" vertical="top" wrapText="1"/>
    </xf>
    <xf numFmtId="164" fontId="13" fillId="10" borderId="1" xfId="0" applyNumberFormat="1" applyFont="1" applyFill="1" applyBorder="1" applyAlignment="1">
      <alignment horizontal="center" vertical="top" wrapText="1"/>
    </xf>
    <xf numFmtId="0" fontId="20" fillId="5" borderId="0" xfId="0" applyFont="1" applyFill="1" applyAlignment="1">
      <alignment wrapText="1"/>
    </xf>
    <xf numFmtId="2" fontId="23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vertical="top" wrapText="1"/>
    </xf>
    <xf numFmtId="164" fontId="5" fillId="0" borderId="1" xfId="1" applyNumberFormat="1" applyFont="1" applyBorder="1" applyAlignment="1">
      <alignment horizontal="center" vertical="center" textRotation="90"/>
    </xf>
    <xf numFmtId="164" fontId="11" fillId="5" borderId="1" xfId="1" applyNumberFormat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textRotation="90"/>
    </xf>
    <xf numFmtId="2" fontId="14" fillId="0" borderId="5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textRotation="90"/>
    </xf>
    <xf numFmtId="164" fontId="5" fillId="0" borderId="0" xfId="1" applyNumberFormat="1" applyFont="1" applyAlignment="1">
      <alignment horizontal="center" vertical="center"/>
    </xf>
    <xf numFmtId="0" fontId="11" fillId="5" borderId="4" xfId="1" applyFont="1" applyFill="1" applyBorder="1" applyAlignment="1">
      <alignment horizontal="left" vertical="center" wrapText="1"/>
    </xf>
    <xf numFmtId="0" fontId="11" fillId="5" borderId="7" xfId="1" applyFont="1" applyFill="1" applyBorder="1" applyAlignment="1">
      <alignment horizontal="left" vertical="center" wrapText="1"/>
    </xf>
    <xf numFmtId="164" fontId="23" fillId="5" borderId="0" xfId="1" applyNumberFormat="1" applyFont="1" applyFill="1" applyAlignment="1">
      <alignment horizontal="center" vertical="center" textRotation="90"/>
    </xf>
    <xf numFmtId="164" fontId="11" fillId="0" borderId="1" xfId="1" applyNumberFormat="1" applyFont="1" applyBorder="1" applyAlignment="1">
      <alignment horizontal="center" vertical="center" textRotation="90"/>
    </xf>
    <xf numFmtId="2" fontId="14" fillId="7" borderId="1" xfId="0" applyNumberFormat="1" applyFont="1" applyFill="1" applyBorder="1" applyAlignment="1">
      <alignment horizontal="center" vertical="center" wrapText="1"/>
    </xf>
    <xf numFmtId="0" fontId="11" fillId="5" borderId="0" xfId="1" applyFont="1" applyFill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textRotation="90" wrapText="1"/>
    </xf>
    <xf numFmtId="0" fontId="13" fillId="0" borderId="1" xfId="1" applyFont="1" applyBorder="1" applyAlignment="1">
      <alignment horizontal="center" vertical="center" textRotation="9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300"/>
  <sheetViews>
    <sheetView showZeros="0" tabSelected="1" topLeftCell="A260" zoomScale="80" zoomScaleNormal="80" workbookViewId="0">
      <selection activeCell="D172" sqref="D172"/>
    </sheetView>
  </sheetViews>
  <sheetFormatPr defaultRowHeight="15" x14ac:dyDescent="0.25"/>
  <cols>
    <col min="1" max="1" width="8.85546875" style="14"/>
    <col min="2" max="2" width="68.42578125" style="17" customWidth="1"/>
    <col min="3" max="3" width="15.42578125" style="17" customWidth="1"/>
    <col min="4" max="4" width="13" style="20" customWidth="1"/>
    <col min="5" max="5" width="11.28515625" style="1" customWidth="1"/>
    <col min="6" max="6" width="10.7109375" style="2" customWidth="1"/>
    <col min="7" max="7" width="11.28515625" style="2" customWidth="1"/>
    <col min="8" max="8" width="11.7109375" style="152" customWidth="1"/>
    <col min="9" max="9" width="12" style="3" customWidth="1"/>
    <col min="10" max="10" width="10.85546875" style="3" customWidth="1"/>
    <col min="11" max="11" width="10.5703125" style="3" customWidth="1"/>
    <col min="12" max="12" width="13" style="152" customWidth="1"/>
    <col min="13" max="13" width="10.7109375" style="156" customWidth="1"/>
    <col min="14" max="14" width="11.140625" style="156" customWidth="1"/>
    <col min="15" max="15" width="11.28515625" style="3" customWidth="1"/>
    <col min="16" max="16" width="12.42578125" style="152" customWidth="1"/>
    <col min="17" max="17" width="10.28515625" style="3" customWidth="1"/>
    <col min="18" max="18" width="10.5703125" style="2" customWidth="1"/>
    <col min="19" max="19" width="10.28515625" style="2" customWidth="1"/>
    <col min="20" max="20" width="11.7109375" style="18" customWidth="1"/>
    <col min="21" max="21" width="13.140625" style="3" customWidth="1"/>
    <col min="22" max="22" width="15" style="3" customWidth="1"/>
    <col min="23" max="23" width="11.7109375" style="9" customWidth="1"/>
    <col min="24" max="24" width="20.42578125" style="4" customWidth="1"/>
    <col min="25" max="1025" width="9.140625" style="4" customWidth="1"/>
    <col min="1026" max="1028" width="11.5703125"/>
  </cols>
  <sheetData>
    <row r="1" spans="1:1027" ht="15.75" x14ac:dyDescent="0.25">
      <c r="A1" s="22"/>
      <c r="B1" s="138"/>
      <c r="C1" s="138"/>
      <c r="D1" s="23"/>
      <c r="E1" s="24"/>
      <c r="F1" s="25"/>
      <c r="G1" s="25"/>
      <c r="H1" s="149"/>
      <c r="I1" s="26"/>
      <c r="J1" s="26"/>
      <c r="K1" s="26"/>
      <c r="L1" s="149"/>
      <c r="M1" s="153"/>
      <c r="N1" s="153"/>
      <c r="O1" s="26"/>
      <c r="P1" s="149"/>
      <c r="Q1" s="5" t="s">
        <v>0</v>
      </c>
      <c r="R1" s="6"/>
      <c r="S1" s="6"/>
      <c r="T1" s="95"/>
      <c r="U1" s="5"/>
      <c r="V1" s="26"/>
    </row>
    <row r="2" spans="1:1027" ht="15.75" x14ac:dyDescent="0.25">
      <c r="A2" s="22"/>
      <c r="B2" s="138"/>
      <c r="C2" s="138"/>
      <c r="D2" s="23"/>
      <c r="E2" s="24"/>
      <c r="F2" s="25"/>
      <c r="G2" s="25"/>
      <c r="H2" s="149"/>
      <c r="I2" s="26"/>
      <c r="J2" s="26"/>
      <c r="K2" s="26"/>
      <c r="L2" s="149"/>
      <c r="M2" s="153"/>
      <c r="N2" s="153"/>
      <c r="O2" s="26"/>
      <c r="P2" s="149"/>
      <c r="Q2" s="180" t="s">
        <v>546</v>
      </c>
      <c r="R2" s="180"/>
      <c r="S2" s="180"/>
      <c r="T2" s="95"/>
      <c r="U2" s="5"/>
      <c r="V2" s="26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</row>
    <row r="3" spans="1:1027" ht="15.75" x14ac:dyDescent="0.25">
      <c r="A3" s="22"/>
      <c r="B3" s="138"/>
      <c r="C3" s="138"/>
      <c r="D3" s="23"/>
      <c r="E3" s="24"/>
      <c r="F3" s="25"/>
      <c r="G3" s="25"/>
      <c r="H3" s="149"/>
      <c r="I3" s="26"/>
      <c r="J3" s="26"/>
      <c r="K3" s="26"/>
      <c r="L3" s="149"/>
      <c r="M3" s="153"/>
      <c r="N3" s="153"/>
      <c r="O3" s="26"/>
      <c r="P3" s="149"/>
      <c r="Q3" s="5" t="s">
        <v>175</v>
      </c>
      <c r="R3" s="6"/>
      <c r="S3" s="6"/>
      <c r="T3" s="95"/>
      <c r="U3" s="5"/>
      <c r="V3" s="26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</row>
    <row r="4" spans="1:1027" ht="15.75" x14ac:dyDescent="0.25">
      <c r="A4" s="22"/>
      <c r="B4" s="138"/>
      <c r="C4" s="138"/>
      <c r="D4" s="23"/>
      <c r="E4" s="24"/>
      <c r="F4" s="25"/>
      <c r="G4" s="25"/>
      <c r="H4" s="149"/>
      <c r="I4" s="26"/>
      <c r="J4" s="26"/>
      <c r="K4" s="26"/>
      <c r="L4" s="149"/>
      <c r="M4" s="153"/>
      <c r="N4" s="153"/>
      <c r="O4" s="26"/>
      <c r="P4" s="149"/>
      <c r="Q4" s="180" t="s">
        <v>544</v>
      </c>
      <c r="R4" s="180"/>
      <c r="S4" s="180"/>
      <c r="T4" s="95"/>
      <c r="U4" s="5"/>
      <c r="V4" s="26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</row>
    <row r="5" spans="1:1027" ht="13.9" customHeight="1" x14ac:dyDescent="0.25">
      <c r="A5" s="22"/>
      <c r="B5" s="139"/>
      <c r="C5" s="186" t="s">
        <v>543</v>
      </c>
      <c r="D5" s="186"/>
      <c r="E5" s="186"/>
      <c r="F5" s="186"/>
      <c r="G5" s="186"/>
      <c r="H5" s="186"/>
      <c r="I5" s="5"/>
      <c r="J5" s="5"/>
      <c r="K5" s="5"/>
      <c r="L5" s="154"/>
      <c r="M5" s="155"/>
      <c r="N5" s="155"/>
      <c r="O5" s="5"/>
      <c r="P5" s="154"/>
      <c r="Q5" s="5"/>
      <c r="R5" s="6"/>
      <c r="S5" s="6"/>
      <c r="T5" s="95"/>
      <c r="U5" s="5"/>
      <c r="V5" s="5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</row>
    <row r="6" spans="1:1027" s="4" customFormat="1" ht="11.45" customHeight="1" x14ac:dyDescent="0.25">
      <c r="A6" s="27"/>
      <c r="B6" s="138"/>
      <c r="C6" s="138"/>
      <c r="D6" s="23"/>
      <c r="E6" s="24"/>
      <c r="F6" s="25"/>
      <c r="G6" s="25"/>
      <c r="H6" s="149"/>
      <c r="I6" s="26"/>
      <c r="J6" s="26"/>
      <c r="K6" s="26"/>
      <c r="L6" s="149"/>
      <c r="M6" s="153"/>
      <c r="N6" s="153"/>
      <c r="O6" s="26"/>
      <c r="P6" s="149"/>
      <c r="Q6" s="26"/>
      <c r="R6" s="25"/>
      <c r="S6" s="25"/>
      <c r="T6" s="28"/>
      <c r="U6" s="26"/>
      <c r="V6" s="26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ML6"/>
      <c r="AMM6"/>
    </row>
    <row r="7" spans="1:1027" ht="17.45" customHeight="1" x14ac:dyDescent="0.25">
      <c r="A7" s="29"/>
      <c r="B7" s="187" t="s">
        <v>1</v>
      </c>
      <c r="C7" s="188" t="s">
        <v>2</v>
      </c>
      <c r="D7" s="177" t="s">
        <v>521</v>
      </c>
      <c r="E7" s="189" t="s">
        <v>3</v>
      </c>
      <c r="F7" s="176" t="s">
        <v>4</v>
      </c>
      <c r="G7" s="176" t="s">
        <v>5</v>
      </c>
      <c r="H7" s="175" t="s">
        <v>6</v>
      </c>
      <c r="I7" s="179" t="s">
        <v>7</v>
      </c>
      <c r="J7" s="174" t="s">
        <v>8</v>
      </c>
      <c r="K7" s="174" t="s">
        <v>9</v>
      </c>
      <c r="L7" s="175" t="s">
        <v>10</v>
      </c>
      <c r="M7" s="179" t="s">
        <v>11</v>
      </c>
      <c r="N7" s="179" t="s">
        <v>12</v>
      </c>
      <c r="O7" s="179" t="s">
        <v>13</v>
      </c>
      <c r="P7" s="175" t="s">
        <v>14</v>
      </c>
      <c r="Q7" s="174" t="s">
        <v>15</v>
      </c>
      <c r="R7" s="176" t="s">
        <v>16</v>
      </c>
      <c r="S7" s="176" t="s">
        <v>17</v>
      </c>
      <c r="T7" s="184" t="s">
        <v>18</v>
      </c>
      <c r="U7" s="184" t="s">
        <v>19</v>
      </c>
      <c r="V7" s="185" t="s">
        <v>545</v>
      </c>
      <c r="W7" s="183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</row>
    <row r="8" spans="1:1027" ht="50.65" customHeight="1" x14ac:dyDescent="0.25">
      <c r="A8" s="29"/>
      <c r="B8" s="187"/>
      <c r="C8" s="188"/>
      <c r="D8" s="178"/>
      <c r="E8" s="189"/>
      <c r="F8" s="176"/>
      <c r="G8" s="176"/>
      <c r="H8" s="175"/>
      <c r="I8" s="179"/>
      <c r="J8" s="174"/>
      <c r="K8" s="174"/>
      <c r="L8" s="175"/>
      <c r="M8" s="179"/>
      <c r="N8" s="179"/>
      <c r="O8" s="179"/>
      <c r="P8" s="175"/>
      <c r="Q8" s="174"/>
      <c r="R8" s="176"/>
      <c r="S8" s="176"/>
      <c r="T8" s="184"/>
      <c r="U8" s="184"/>
      <c r="V8" s="185"/>
      <c r="W8" s="183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</row>
    <row r="9" spans="1:1027" ht="75.75" customHeight="1" x14ac:dyDescent="0.25">
      <c r="A9" s="29"/>
      <c r="B9" s="30" t="s">
        <v>20</v>
      </c>
      <c r="C9" s="31"/>
      <c r="D9" s="32"/>
      <c r="E9" s="33"/>
      <c r="F9" s="34"/>
      <c r="G9" s="34"/>
      <c r="H9" s="150"/>
      <c r="I9" s="93"/>
      <c r="J9" s="36"/>
      <c r="K9" s="36"/>
      <c r="L9" s="150"/>
      <c r="M9" s="93"/>
      <c r="N9" s="93"/>
      <c r="O9" s="93"/>
      <c r="P9" s="150"/>
      <c r="Q9" s="36"/>
      <c r="R9" s="34"/>
      <c r="S9" s="34"/>
      <c r="T9" s="35"/>
      <c r="U9" s="35"/>
      <c r="V9" s="35"/>
      <c r="W9" s="123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</row>
    <row r="10" spans="1:1027" s="7" customFormat="1" ht="15.75" x14ac:dyDescent="0.25">
      <c r="A10" s="37" t="s">
        <v>195</v>
      </c>
      <c r="B10" s="38" t="s">
        <v>220</v>
      </c>
      <c r="C10" s="39"/>
      <c r="D10" s="40"/>
      <c r="E10" s="41"/>
      <c r="F10" s="42"/>
      <c r="G10" s="42"/>
      <c r="H10" s="151"/>
      <c r="I10" s="94"/>
      <c r="J10" s="42"/>
      <c r="K10" s="42"/>
      <c r="L10" s="151"/>
      <c r="M10" s="94"/>
      <c r="N10" s="94"/>
      <c r="O10" s="94"/>
      <c r="P10" s="151"/>
      <c r="Q10" s="42"/>
      <c r="R10" s="42"/>
      <c r="S10" s="42"/>
      <c r="T10" s="43"/>
      <c r="U10" s="43"/>
      <c r="V10" s="43"/>
      <c r="W10" s="124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ML10"/>
      <c r="AMM10"/>
    </row>
    <row r="11" spans="1:1027" ht="15.75" x14ac:dyDescent="0.25">
      <c r="A11" s="44" t="s">
        <v>209</v>
      </c>
      <c r="B11" s="45" t="s">
        <v>21</v>
      </c>
      <c r="C11" s="46" t="s">
        <v>507</v>
      </c>
      <c r="D11" s="88">
        <v>1055.1199999999999</v>
      </c>
      <c r="E11" s="102"/>
      <c r="F11" s="103"/>
      <c r="G11" s="103">
        <v>3.5</v>
      </c>
      <c r="H11" s="100">
        <f>E11+F11+G11</f>
        <v>3.5</v>
      </c>
      <c r="I11" s="103">
        <v>3</v>
      </c>
      <c r="J11" s="103">
        <v>5.8</v>
      </c>
      <c r="K11" s="103">
        <v>3.6</v>
      </c>
      <c r="L11" s="100">
        <f>I11+J11+K11</f>
        <v>12.4</v>
      </c>
      <c r="M11" s="103">
        <v>2.5</v>
      </c>
      <c r="N11" s="103">
        <v>4</v>
      </c>
      <c r="O11" s="103">
        <v>5.6</v>
      </c>
      <c r="P11" s="100">
        <f>M11+N11+O11</f>
        <v>12.1</v>
      </c>
      <c r="Q11" s="103">
        <v>6</v>
      </c>
      <c r="R11" s="103">
        <v>4</v>
      </c>
      <c r="S11" s="103"/>
      <c r="T11" s="100">
        <f>Q11+R11+S11</f>
        <v>10</v>
      </c>
      <c r="U11" s="100">
        <f>T11+P11+L11+H11</f>
        <v>38</v>
      </c>
      <c r="V11" s="100">
        <f>U11*D11</f>
        <v>40094.559999999998</v>
      </c>
      <c r="W11" s="126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</row>
    <row r="12" spans="1:1027" ht="15.75" x14ac:dyDescent="0.25">
      <c r="A12" s="44" t="s">
        <v>210</v>
      </c>
      <c r="B12" s="47" t="s">
        <v>22</v>
      </c>
      <c r="C12" s="48" t="s">
        <v>518</v>
      </c>
      <c r="D12" s="83">
        <v>2134.92</v>
      </c>
      <c r="E12" s="102"/>
      <c r="F12" s="103"/>
      <c r="G12" s="103">
        <v>12.5</v>
      </c>
      <c r="H12" s="100">
        <f t="shared" ref="H12:H75" si="0">E12+F12+G12</f>
        <v>12.5</v>
      </c>
      <c r="I12" s="103">
        <v>15</v>
      </c>
      <c r="J12" s="103">
        <v>10</v>
      </c>
      <c r="K12" s="103">
        <v>11.8</v>
      </c>
      <c r="L12" s="100">
        <f t="shared" ref="L12:L75" si="1">I12+J12+K12</f>
        <v>36.799999999999997</v>
      </c>
      <c r="M12" s="103">
        <v>10</v>
      </c>
      <c r="N12" s="103">
        <v>15</v>
      </c>
      <c r="O12" s="103">
        <v>10</v>
      </c>
      <c r="P12" s="100">
        <f t="shared" ref="P12:P75" si="2">M12+N12+O12</f>
        <v>35</v>
      </c>
      <c r="Q12" s="103">
        <v>10</v>
      </c>
      <c r="R12" s="103"/>
      <c r="S12" s="103"/>
      <c r="T12" s="100">
        <f t="shared" ref="T12:T75" si="3">Q12+R12+S12</f>
        <v>10</v>
      </c>
      <c r="U12" s="100">
        <f t="shared" ref="U12:U75" si="4">T12+P12+L12+H12</f>
        <v>94.3</v>
      </c>
      <c r="V12" s="100">
        <f t="shared" ref="V12:V75" si="5">U12*D12</f>
        <v>201322.95600000001</v>
      </c>
      <c r="W12" s="126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</row>
    <row r="13" spans="1:1027" ht="15.75" x14ac:dyDescent="0.25">
      <c r="A13" s="44" t="s">
        <v>211</v>
      </c>
      <c r="B13" s="49" t="s">
        <v>23</v>
      </c>
      <c r="C13" s="50" t="s">
        <v>508</v>
      </c>
      <c r="D13" s="88">
        <v>378.53</v>
      </c>
      <c r="E13" s="102"/>
      <c r="F13" s="103"/>
      <c r="G13" s="103">
        <v>5</v>
      </c>
      <c r="H13" s="100">
        <f t="shared" si="0"/>
        <v>5</v>
      </c>
      <c r="I13" s="103">
        <v>3.8</v>
      </c>
      <c r="J13" s="103">
        <v>4.8</v>
      </c>
      <c r="K13" s="103">
        <v>2.2999999999999998</v>
      </c>
      <c r="L13" s="100">
        <f t="shared" si="1"/>
        <v>10.899999999999999</v>
      </c>
      <c r="M13" s="103">
        <v>4</v>
      </c>
      <c r="N13" s="103">
        <v>2</v>
      </c>
      <c r="O13" s="103">
        <v>3.1</v>
      </c>
      <c r="P13" s="100">
        <f t="shared" si="2"/>
        <v>9.1</v>
      </c>
      <c r="Q13" s="103"/>
      <c r="R13" s="103"/>
      <c r="S13" s="103"/>
      <c r="T13" s="100">
        <f t="shared" si="3"/>
        <v>0</v>
      </c>
      <c r="U13" s="100">
        <f t="shared" si="4"/>
        <v>25</v>
      </c>
      <c r="V13" s="100">
        <f t="shared" si="5"/>
        <v>9463.25</v>
      </c>
      <c r="W13" s="126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</row>
    <row r="14" spans="1:1027" s="10" customFormat="1" ht="32.25" customHeight="1" x14ac:dyDescent="0.25">
      <c r="A14" s="44" t="s">
        <v>212</v>
      </c>
      <c r="B14" s="49" t="s">
        <v>176</v>
      </c>
      <c r="C14" s="170" t="s">
        <v>177</v>
      </c>
      <c r="D14" s="88"/>
      <c r="E14" s="102"/>
      <c r="F14" s="103"/>
      <c r="G14" s="103"/>
      <c r="H14" s="100">
        <f t="shared" si="0"/>
        <v>0</v>
      </c>
      <c r="I14" s="103"/>
      <c r="J14" s="103"/>
      <c r="K14" s="103"/>
      <c r="L14" s="100">
        <f t="shared" si="1"/>
        <v>0</v>
      </c>
      <c r="M14" s="103"/>
      <c r="N14" s="103"/>
      <c r="O14" s="103"/>
      <c r="P14" s="100">
        <f t="shared" si="2"/>
        <v>0</v>
      </c>
      <c r="Q14" s="103"/>
      <c r="R14" s="103"/>
      <c r="S14" s="103"/>
      <c r="T14" s="100">
        <f t="shared" si="3"/>
        <v>0</v>
      </c>
      <c r="U14" s="100">
        <f t="shared" si="4"/>
        <v>0</v>
      </c>
      <c r="V14" s="100">
        <f t="shared" si="5"/>
        <v>0</v>
      </c>
      <c r="W14" s="126">
        <f t="shared" ref="W14:W73" si="6">H14+L14</f>
        <v>0</v>
      </c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</row>
    <row r="15" spans="1:1027" s="7" customFormat="1" ht="15.75" x14ac:dyDescent="0.25">
      <c r="A15" s="37" t="s">
        <v>196</v>
      </c>
      <c r="B15" s="38" t="s">
        <v>221</v>
      </c>
      <c r="C15" s="57"/>
      <c r="D15" s="89"/>
      <c r="E15" s="102"/>
      <c r="F15" s="103"/>
      <c r="G15" s="103"/>
      <c r="H15" s="100">
        <f t="shared" si="0"/>
        <v>0</v>
      </c>
      <c r="I15" s="103"/>
      <c r="J15" s="103"/>
      <c r="K15" s="103"/>
      <c r="L15" s="100">
        <f t="shared" si="1"/>
        <v>0</v>
      </c>
      <c r="M15" s="103"/>
      <c r="N15" s="103"/>
      <c r="O15" s="103"/>
      <c r="P15" s="100">
        <f t="shared" si="2"/>
        <v>0</v>
      </c>
      <c r="Q15" s="103"/>
      <c r="R15" s="103"/>
      <c r="S15" s="103"/>
      <c r="T15" s="100">
        <f t="shared" si="3"/>
        <v>0</v>
      </c>
      <c r="U15" s="100">
        <f t="shared" si="4"/>
        <v>0</v>
      </c>
      <c r="V15" s="100">
        <f t="shared" si="5"/>
        <v>0</v>
      </c>
      <c r="W15" s="126">
        <f t="shared" si="6"/>
        <v>0</v>
      </c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ML15"/>
      <c r="AMM15"/>
    </row>
    <row r="16" spans="1:1027" ht="15.75" x14ac:dyDescent="0.25">
      <c r="A16" s="44" t="s">
        <v>213</v>
      </c>
      <c r="B16" s="51" t="s">
        <v>24</v>
      </c>
      <c r="C16" s="170" t="s">
        <v>522</v>
      </c>
      <c r="D16" s="88">
        <v>430.21</v>
      </c>
      <c r="E16" s="104"/>
      <c r="F16" s="103">
        <v>320</v>
      </c>
      <c r="G16" s="103"/>
      <c r="H16" s="100">
        <f t="shared" si="0"/>
        <v>320</v>
      </c>
      <c r="I16" s="103">
        <v>287</v>
      </c>
      <c r="J16" s="103"/>
      <c r="K16" s="103">
        <v>359</v>
      </c>
      <c r="L16" s="100">
        <f t="shared" si="1"/>
        <v>646</v>
      </c>
      <c r="M16" s="103">
        <v>265</v>
      </c>
      <c r="N16" s="103">
        <v>274</v>
      </c>
      <c r="O16" s="103"/>
      <c r="P16" s="100">
        <f t="shared" si="2"/>
        <v>539</v>
      </c>
      <c r="Q16" s="103">
        <v>185</v>
      </c>
      <c r="R16" s="103"/>
      <c r="S16" s="103">
        <v>268</v>
      </c>
      <c r="T16" s="100">
        <f t="shared" si="3"/>
        <v>453</v>
      </c>
      <c r="U16" s="100">
        <f t="shared" si="4"/>
        <v>1958</v>
      </c>
      <c r="V16" s="100">
        <f t="shared" si="5"/>
        <v>842351.17999999993</v>
      </c>
      <c r="W16" s="126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</row>
    <row r="17" spans="1:37 1026:1027" ht="15.75" x14ac:dyDescent="0.25">
      <c r="A17" s="44" t="s">
        <v>214</v>
      </c>
      <c r="B17" s="51" t="s">
        <v>25</v>
      </c>
      <c r="C17" s="170" t="s">
        <v>522</v>
      </c>
      <c r="D17" s="88">
        <v>430.21</v>
      </c>
      <c r="E17" s="104"/>
      <c r="F17" s="103"/>
      <c r="G17" s="103">
        <v>280</v>
      </c>
      <c r="H17" s="100">
        <f t="shared" si="0"/>
        <v>280</v>
      </c>
      <c r="I17" s="103"/>
      <c r="J17" s="103">
        <v>332</v>
      </c>
      <c r="K17" s="103"/>
      <c r="L17" s="100">
        <f t="shared" si="1"/>
        <v>332</v>
      </c>
      <c r="M17" s="103">
        <v>187</v>
      </c>
      <c r="N17" s="103"/>
      <c r="O17" s="103">
        <v>241</v>
      </c>
      <c r="P17" s="100">
        <f t="shared" si="2"/>
        <v>428</v>
      </c>
      <c r="Q17" s="103">
        <v>246</v>
      </c>
      <c r="R17" s="103"/>
      <c r="S17" s="103"/>
      <c r="T17" s="100">
        <f t="shared" si="3"/>
        <v>246</v>
      </c>
      <c r="U17" s="100">
        <f t="shared" si="4"/>
        <v>1286</v>
      </c>
      <c r="V17" s="100">
        <f t="shared" si="5"/>
        <v>553250.05999999994</v>
      </c>
      <c r="W17" s="126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</row>
    <row r="18" spans="1:37 1026:1027" s="7" customFormat="1" ht="36.75" customHeight="1" x14ac:dyDescent="0.25">
      <c r="A18" s="44" t="s">
        <v>215</v>
      </c>
      <c r="B18" s="52" t="s">
        <v>26</v>
      </c>
      <c r="C18" s="136" t="s">
        <v>500</v>
      </c>
      <c r="D18" s="83">
        <v>3351.13</v>
      </c>
      <c r="E18" s="102"/>
      <c r="F18" s="103"/>
      <c r="G18" s="103">
        <v>2.2999999999999998</v>
      </c>
      <c r="H18" s="100">
        <f t="shared" si="0"/>
        <v>2.2999999999999998</v>
      </c>
      <c r="I18" s="103">
        <v>3</v>
      </c>
      <c r="J18" s="103">
        <v>2.5</v>
      </c>
      <c r="K18" s="103"/>
      <c r="L18" s="100">
        <f t="shared" si="1"/>
        <v>5.5</v>
      </c>
      <c r="M18" s="103">
        <v>2.6</v>
      </c>
      <c r="N18" s="103">
        <v>1.6</v>
      </c>
      <c r="O18" s="103">
        <v>3</v>
      </c>
      <c r="P18" s="100">
        <f t="shared" si="2"/>
        <v>7.2</v>
      </c>
      <c r="Q18" s="103">
        <v>2</v>
      </c>
      <c r="R18" s="103">
        <v>1</v>
      </c>
      <c r="S18" s="103"/>
      <c r="T18" s="100">
        <f t="shared" si="3"/>
        <v>3</v>
      </c>
      <c r="U18" s="100">
        <f t="shared" si="4"/>
        <v>18</v>
      </c>
      <c r="V18" s="100">
        <f t="shared" si="5"/>
        <v>60320.340000000004</v>
      </c>
      <c r="W18" s="126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ML18"/>
      <c r="AMM18"/>
    </row>
    <row r="19" spans="1:37 1026:1027" ht="15.75" x14ac:dyDescent="0.25">
      <c r="A19" s="44" t="s">
        <v>216</v>
      </c>
      <c r="B19" s="53" t="s">
        <v>27</v>
      </c>
      <c r="C19" s="48" t="s">
        <v>509</v>
      </c>
      <c r="D19" s="85">
        <v>92.7</v>
      </c>
      <c r="E19" s="102"/>
      <c r="F19" s="103"/>
      <c r="G19" s="103"/>
      <c r="H19" s="100">
        <f t="shared" si="0"/>
        <v>0</v>
      </c>
      <c r="I19" s="103"/>
      <c r="J19" s="103"/>
      <c r="K19" s="103"/>
      <c r="L19" s="100">
        <f t="shared" si="1"/>
        <v>0</v>
      </c>
      <c r="M19" s="103"/>
      <c r="N19" s="103"/>
      <c r="O19" s="103"/>
      <c r="P19" s="100">
        <f t="shared" si="2"/>
        <v>0</v>
      </c>
      <c r="Q19" s="103"/>
      <c r="R19" s="103"/>
      <c r="S19" s="103"/>
      <c r="T19" s="100">
        <f t="shared" si="3"/>
        <v>0</v>
      </c>
      <c r="U19" s="100">
        <f t="shared" si="4"/>
        <v>0</v>
      </c>
      <c r="V19" s="100">
        <f t="shared" si="5"/>
        <v>0</v>
      </c>
      <c r="W19" s="126">
        <f t="shared" si="6"/>
        <v>0</v>
      </c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</row>
    <row r="20" spans="1:37 1026:1027" ht="15.75" x14ac:dyDescent="0.25">
      <c r="A20" s="44" t="s">
        <v>217</v>
      </c>
      <c r="B20" s="54" t="s">
        <v>28</v>
      </c>
      <c r="C20" s="169" t="s">
        <v>510</v>
      </c>
      <c r="D20" s="99"/>
      <c r="E20" s="102"/>
      <c r="F20" s="103"/>
      <c r="G20" s="103"/>
      <c r="H20" s="100">
        <f t="shared" si="0"/>
        <v>0</v>
      </c>
      <c r="I20" s="103"/>
      <c r="J20" s="103"/>
      <c r="K20" s="103"/>
      <c r="L20" s="100">
        <f t="shared" si="1"/>
        <v>0</v>
      </c>
      <c r="M20" s="103"/>
      <c r="N20" s="103"/>
      <c r="O20" s="103"/>
      <c r="P20" s="100">
        <f t="shared" si="2"/>
        <v>0</v>
      </c>
      <c r="Q20" s="103"/>
      <c r="R20" s="103"/>
      <c r="S20" s="103"/>
      <c r="T20" s="100">
        <f t="shared" si="3"/>
        <v>0</v>
      </c>
      <c r="U20" s="100">
        <f t="shared" si="4"/>
        <v>0</v>
      </c>
      <c r="V20" s="100">
        <f t="shared" si="5"/>
        <v>0</v>
      </c>
      <c r="W20" s="126">
        <f t="shared" si="6"/>
        <v>0</v>
      </c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</row>
    <row r="21" spans="1:37 1026:1027" ht="31.5" x14ac:dyDescent="0.25">
      <c r="A21" s="44" t="s">
        <v>218</v>
      </c>
      <c r="B21" s="55" t="s">
        <v>29</v>
      </c>
      <c r="C21" s="143" t="s">
        <v>78</v>
      </c>
      <c r="D21" s="166">
        <v>680.64</v>
      </c>
      <c r="E21" s="104"/>
      <c r="F21" s="103">
        <v>2</v>
      </c>
      <c r="G21" s="103">
        <v>1</v>
      </c>
      <c r="H21" s="100">
        <f t="shared" si="0"/>
        <v>3</v>
      </c>
      <c r="I21" s="103">
        <v>1</v>
      </c>
      <c r="J21" s="103">
        <v>1</v>
      </c>
      <c r="K21" s="103">
        <v>1</v>
      </c>
      <c r="L21" s="100">
        <f t="shared" si="1"/>
        <v>3</v>
      </c>
      <c r="M21" s="103">
        <v>1</v>
      </c>
      <c r="N21" s="103">
        <v>1</v>
      </c>
      <c r="O21" s="103">
        <v>1</v>
      </c>
      <c r="P21" s="100">
        <f t="shared" si="2"/>
        <v>3</v>
      </c>
      <c r="Q21" s="103">
        <v>1</v>
      </c>
      <c r="R21" s="103">
        <v>2</v>
      </c>
      <c r="S21" s="103"/>
      <c r="T21" s="100">
        <f t="shared" si="3"/>
        <v>3</v>
      </c>
      <c r="U21" s="100">
        <f t="shared" si="4"/>
        <v>12</v>
      </c>
      <c r="V21" s="100">
        <f t="shared" si="5"/>
        <v>8167.68</v>
      </c>
      <c r="W21" s="126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</row>
    <row r="22" spans="1:37 1026:1027" ht="31.5" x14ac:dyDescent="0.25">
      <c r="A22" s="44" t="s">
        <v>219</v>
      </c>
      <c r="B22" s="45" t="s">
        <v>30</v>
      </c>
      <c r="C22" s="46" t="s">
        <v>31</v>
      </c>
      <c r="D22" s="99">
        <v>662.6</v>
      </c>
      <c r="E22" s="104"/>
      <c r="F22" s="103"/>
      <c r="G22" s="103">
        <v>8</v>
      </c>
      <c r="H22" s="100">
        <f t="shared" si="0"/>
        <v>8</v>
      </c>
      <c r="I22" s="103"/>
      <c r="J22" s="103">
        <v>10</v>
      </c>
      <c r="K22" s="103">
        <v>10</v>
      </c>
      <c r="L22" s="100">
        <f t="shared" si="1"/>
        <v>20</v>
      </c>
      <c r="M22" s="103">
        <v>8</v>
      </c>
      <c r="N22" s="103">
        <v>10</v>
      </c>
      <c r="O22" s="103">
        <v>8</v>
      </c>
      <c r="P22" s="100">
        <f t="shared" si="2"/>
        <v>26</v>
      </c>
      <c r="Q22" s="103"/>
      <c r="R22" s="103"/>
      <c r="S22" s="103"/>
      <c r="T22" s="100">
        <f t="shared" si="3"/>
        <v>0</v>
      </c>
      <c r="U22" s="100">
        <f t="shared" si="4"/>
        <v>54</v>
      </c>
      <c r="V22" s="100">
        <f t="shared" si="5"/>
        <v>35780.400000000001</v>
      </c>
      <c r="W22" s="126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</row>
    <row r="23" spans="1:37 1026:1027" s="7" customFormat="1" ht="31.5" x14ac:dyDescent="0.25">
      <c r="A23" s="37" t="s">
        <v>197</v>
      </c>
      <c r="B23" s="56" t="s">
        <v>222</v>
      </c>
      <c r="C23" s="57"/>
      <c r="D23" s="90"/>
      <c r="E23" s="102"/>
      <c r="F23" s="103"/>
      <c r="G23" s="103"/>
      <c r="H23" s="100">
        <f t="shared" si="0"/>
        <v>0</v>
      </c>
      <c r="I23" s="103"/>
      <c r="J23" s="103"/>
      <c r="K23" s="103"/>
      <c r="L23" s="100">
        <f t="shared" si="1"/>
        <v>0</v>
      </c>
      <c r="M23" s="103"/>
      <c r="N23" s="103"/>
      <c r="O23" s="103"/>
      <c r="P23" s="100">
        <f t="shared" si="2"/>
        <v>0</v>
      </c>
      <c r="Q23" s="103"/>
      <c r="R23" s="103"/>
      <c r="S23" s="103"/>
      <c r="T23" s="100">
        <f t="shared" si="3"/>
        <v>0</v>
      </c>
      <c r="U23" s="100">
        <f t="shared" si="4"/>
        <v>0</v>
      </c>
      <c r="V23" s="100">
        <f t="shared" si="5"/>
        <v>0</v>
      </c>
      <c r="W23" s="126">
        <f t="shared" si="6"/>
        <v>0</v>
      </c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ML23"/>
      <c r="AMM23"/>
    </row>
    <row r="24" spans="1:37 1026:1027" ht="46.5" customHeight="1" x14ac:dyDescent="0.25">
      <c r="A24" s="44" t="s">
        <v>243</v>
      </c>
      <c r="B24" s="53" t="s">
        <v>32</v>
      </c>
      <c r="C24" s="50" t="s">
        <v>97</v>
      </c>
      <c r="D24" s="88">
        <v>3477.03</v>
      </c>
      <c r="E24" s="102"/>
      <c r="F24" s="103"/>
      <c r="G24" s="103"/>
      <c r="H24" s="100">
        <f t="shared" si="0"/>
        <v>0</v>
      </c>
      <c r="I24" s="103"/>
      <c r="J24" s="103"/>
      <c r="K24" s="103"/>
      <c r="L24" s="100">
        <f t="shared" si="1"/>
        <v>0</v>
      </c>
      <c r="M24" s="103"/>
      <c r="N24" s="103"/>
      <c r="O24" s="103"/>
      <c r="P24" s="100">
        <f t="shared" si="2"/>
        <v>0</v>
      </c>
      <c r="Q24" s="103"/>
      <c r="R24" s="103"/>
      <c r="S24" s="103"/>
      <c r="T24" s="100">
        <f t="shared" si="3"/>
        <v>0</v>
      </c>
      <c r="U24" s="100">
        <f t="shared" si="4"/>
        <v>0</v>
      </c>
      <c r="V24" s="100">
        <f t="shared" si="5"/>
        <v>0</v>
      </c>
      <c r="W24" s="126">
        <f t="shared" si="6"/>
        <v>0</v>
      </c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</row>
    <row r="25" spans="1:37 1026:1027" ht="46.5" customHeight="1" x14ac:dyDescent="0.25">
      <c r="A25" s="44" t="s">
        <v>244</v>
      </c>
      <c r="B25" s="53" t="s">
        <v>33</v>
      </c>
      <c r="C25" s="48" t="s">
        <v>511</v>
      </c>
      <c r="D25" s="99">
        <v>1152.5899999999999</v>
      </c>
      <c r="E25" s="102"/>
      <c r="F25" s="103"/>
      <c r="G25" s="103">
        <v>5</v>
      </c>
      <c r="H25" s="100">
        <f t="shared" si="0"/>
        <v>5</v>
      </c>
      <c r="I25" s="103">
        <v>10</v>
      </c>
      <c r="J25" s="103">
        <v>8</v>
      </c>
      <c r="K25" s="103"/>
      <c r="L25" s="100">
        <f t="shared" si="1"/>
        <v>18</v>
      </c>
      <c r="M25" s="103">
        <v>10</v>
      </c>
      <c r="N25" s="103">
        <v>8</v>
      </c>
      <c r="O25" s="103"/>
      <c r="P25" s="100">
        <f t="shared" si="2"/>
        <v>18</v>
      </c>
      <c r="Q25" s="103"/>
      <c r="R25" s="103"/>
      <c r="S25" s="103"/>
      <c r="T25" s="100">
        <f t="shared" si="3"/>
        <v>0</v>
      </c>
      <c r="U25" s="100">
        <f t="shared" si="4"/>
        <v>41</v>
      </c>
      <c r="V25" s="100">
        <f t="shared" si="5"/>
        <v>47256.189999999995</v>
      </c>
      <c r="W25" s="126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</row>
    <row r="26" spans="1:37 1026:1027" ht="15.75" x14ac:dyDescent="0.25">
      <c r="A26" s="44" t="s">
        <v>245</v>
      </c>
      <c r="B26" s="53" t="s">
        <v>34</v>
      </c>
      <c r="C26" s="48" t="s">
        <v>35</v>
      </c>
      <c r="D26" s="85">
        <v>185.18</v>
      </c>
      <c r="E26" s="102"/>
      <c r="F26" s="103"/>
      <c r="G26" s="103"/>
      <c r="H26" s="100">
        <f t="shared" si="0"/>
        <v>0</v>
      </c>
      <c r="I26" s="105"/>
      <c r="J26" s="103">
        <v>2</v>
      </c>
      <c r="K26" s="103"/>
      <c r="L26" s="100">
        <f t="shared" si="1"/>
        <v>2</v>
      </c>
      <c r="M26" s="103">
        <v>3</v>
      </c>
      <c r="N26" s="103">
        <v>2</v>
      </c>
      <c r="O26" s="103"/>
      <c r="P26" s="100">
        <f t="shared" si="2"/>
        <v>5</v>
      </c>
      <c r="Q26" s="103"/>
      <c r="R26" s="103">
        <v>2</v>
      </c>
      <c r="S26" s="103"/>
      <c r="T26" s="100">
        <f t="shared" si="3"/>
        <v>2</v>
      </c>
      <c r="U26" s="100">
        <f t="shared" si="4"/>
        <v>9</v>
      </c>
      <c r="V26" s="100">
        <f t="shared" si="5"/>
        <v>1666.6200000000001</v>
      </c>
      <c r="W26" s="126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</row>
    <row r="27" spans="1:37 1026:1027" s="7" customFormat="1" ht="31.5" x14ac:dyDescent="0.25">
      <c r="A27" s="37" t="s">
        <v>198</v>
      </c>
      <c r="B27" s="58" t="s">
        <v>223</v>
      </c>
      <c r="C27" s="59"/>
      <c r="D27" s="91"/>
      <c r="E27" s="102"/>
      <c r="F27" s="103"/>
      <c r="G27" s="103"/>
      <c r="H27" s="100">
        <f t="shared" si="0"/>
        <v>0</v>
      </c>
      <c r="I27" s="103"/>
      <c r="J27" s="103"/>
      <c r="K27" s="103"/>
      <c r="L27" s="100">
        <f t="shared" si="1"/>
        <v>0</v>
      </c>
      <c r="M27" s="103"/>
      <c r="N27" s="103"/>
      <c r="O27" s="103"/>
      <c r="P27" s="100">
        <f t="shared" si="2"/>
        <v>0</v>
      </c>
      <c r="Q27" s="103"/>
      <c r="R27" s="103"/>
      <c r="S27" s="103"/>
      <c r="T27" s="100">
        <f t="shared" si="3"/>
        <v>0</v>
      </c>
      <c r="U27" s="100">
        <f t="shared" si="4"/>
        <v>0</v>
      </c>
      <c r="V27" s="100">
        <f t="shared" si="5"/>
        <v>0</v>
      </c>
      <c r="W27" s="126">
        <f t="shared" si="6"/>
        <v>0</v>
      </c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ML27"/>
      <c r="AMM27"/>
    </row>
    <row r="28" spans="1:37 1026:1027" ht="66.75" customHeight="1" x14ac:dyDescent="0.25">
      <c r="A28" s="44" t="s">
        <v>246</v>
      </c>
      <c r="B28" s="53" t="s">
        <v>36</v>
      </c>
      <c r="C28" s="48" t="s">
        <v>523</v>
      </c>
      <c r="D28" s="172">
        <v>112.22</v>
      </c>
      <c r="E28" s="104"/>
      <c r="F28" s="103"/>
      <c r="G28" s="103">
        <v>533.6</v>
      </c>
      <c r="H28" s="100">
        <f t="shared" si="0"/>
        <v>533.6</v>
      </c>
      <c r="I28" s="103">
        <v>354</v>
      </c>
      <c r="J28" s="103">
        <v>330</v>
      </c>
      <c r="K28" s="103">
        <v>420</v>
      </c>
      <c r="L28" s="100">
        <f t="shared" si="1"/>
        <v>1104</v>
      </c>
      <c r="M28" s="103">
        <v>435</v>
      </c>
      <c r="N28" s="103">
        <v>250</v>
      </c>
      <c r="O28" s="103">
        <v>368</v>
      </c>
      <c r="P28" s="100">
        <f t="shared" si="2"/>
        <v>1053</v>
      </c>
      <c r="Q28" s="103">
        <v>385</v>
      </c>
      <c r="R28" s="103">
        <v>362</v>
      </c>
      <c r="S28" s="103"/>
      <c r="T28" s="100">
        <f t="shared" si="3"/>
        <v>747</v>
      </c>
      <c r="U28" s="100">
        <f t="shared" si="4"/>
        <v>3437.6</v>
      </c>
      <c r="V28" s="100">
        <f t="shared" si="5"/>
        <v>385767.47200000001</v>
      </c>
      <c r="W28" s="126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</row>
    <row r="29" spans="1:37 1026:1027" ht="31.5" customHeight="1" x14ac:dyDescent="0.25">
      <c r="A29" s="44" t="s">
        <v>247</v>
      </c>
      <c r="B29" s="53" t="s">
        <v>37</v>
      </c>
      <c r="C29" s="48" t="s">
        <v>523</v>
      </c>
      <c r="D29" s="172">
        <v>120.24</v>
      </c>
      <c r="E29" s="102"/>
      <c r="F29" s="103"/>
      <c r="G29" s="103">
        <v>325</v>
      </c>
      <c r="H29" s="100">
        <f t="shared" si="0"/>
        <v>325</v>
      </c>
      <c r="I29" s="103">
        <v>338</v>
      </c>
      <c r="J29" s="103">
        <v>286</v>
      </c>
      <c r="K29" s="103">
        <v>340</v>
      </c>
      <c r="L29" s="100">
        <f t="shared" si="1"/>
        <v>964</v>
      </c>
      <c r="M29" s="103">
        <v>350</v>
      </c>
      <c r="N29" s="103">
        <v>384</v>
      </c>
      <c r="O29" s="103">
        <v>268</v>
      </c>
      <c r="P29" s="100">
        <f t="shared" si="2"/>
        <v>1002</v>
      </c>
      <c r="Q29" s="103">
        <v>264</v>
      </c>
      <c r="R29" s="103">
        <v>315</v>
      </c>
      <c r="S29" s="103"/>
      <c r="T29" s="100">
        <f t="shared" si="3"/>
        <v>579</v>
      </c>
      <c r="U29" s="100">
        <f t="shared" si="4"/>
        <v>2870</v>
      </c>
      <c r="V29" s="100">
        <f t="shared" si="5"/>
        <v>345088.8</v>
      </c>
      <c r="W29" s="126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</row>
    <row r="30" spans="1:37 1026:1027" ht="19.5" customHeight="1" x14ac:dyDescent="0.25">
      <c r="A30" s="44" t="s">
        <v>248</v>
      </c>
      <c r="B30" s="45" t="s">
        <v>38</v>
      </c>
      <c r="C30" s="48" t="s">
        <v>39</v>
      </c>
      <c r="D30" s="85">
        <v>836.25</v>
      </c>
      <c r="E30" s="102"/>
      <c r="F30" s="103"/>
      <c r="G30" s="103"/>
      <c r="H30" s="100">
        <f t="shared" si="0"/>
        <v>0</v>
      </c>
      <c r="I30" s="103"/>
      <c r="J30" s="103">
        <v>6</v>
      </c>
      <c r="K30" s="103">
        <v>5</v>
      </c>
      <c r="L30" s="100">
        <f t="shared" si="1"/>
        <v>11</v>
      </c>
      <c r="M30" s="103">
        <v>6</v>
      </c>
      <c r="N30" s="103"/>
      <c r="O30" s="103">
        <v>5</v>
      </c>
      <c r="P30" s="100">
        <f t="shared" si="2"/>
        <v>11</v>
      </c>
      <c r="Q30" s="103"/>
      <c r="R30" s="103"/>
      <c r="S30" s="103"/>
      <c r="T30" s="100">
        <f t="shared" si="3"/>
        <v>0</v>
      </c>
      <c r="U30" s="100">
        <f t="shared" si="4"/>
        <v>22</v>
      </c>
      <c r="V30" s="100">
        <f t="shared" si="5"/>
        <v>18397.5</v>
      </c>
      <c r="W30" s="126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</row>
    <row r="31" spans="1:37 1026:1027" ht="15.75" x14ac:dyDescent="0.25">
      <c r="A31" s="44" t="s">
        <v>249</v>
      </c>
      <c r="B31" s="53" t="s">
        <v>40</v>
      </c>
      <c r="C31" s="48" t="s">
        <v>41</v>
      </c>
      <c r="D31" s="85">
        <v>235.08</v>
      </c>
      <c r="E31" s="102"/>
      <c r="F31" s="103"/>
      <c r="G31" s="103"/>
      <c r="H31" s="100">
        <f t="shared" si="0"/>
        <v>0</v>
      </c>
      <c r="I31" s="103">
        <v>3</v>
      </c>
      <c r="J31" s="103"/>
      <c r="K31" s="103">
        <v>3</v>
      </c>
      <c r="L31" s="100">
        <f t="shared" si="1"/>
        <v>6</v>
      </c>
      <c r="M31" s="103">
        <v>4</v>
      </c>
      <c r="N31" s="103">
        <v>3</v>
      </c>
      <c r="O31" s="103"/>
      <c r="P31" s="100">
        <f t="shared" si="2"/>
        <v>7</v>
      </c>
      <c r="Q31" s="103">
        <v>4</v>
      </c>
      <c r="R31" s="103"/>
      <c r="S31" s="103"/>
      <c r="T31" s="100">
        <f t="shared" si="3"/>
        <v>4</v>
      </c>
      <c r="U31" s="100">
        <f t="shared" si="4"/>
        <v>17</v>
      </c>
      <c r="V31" s="100">
        <f t="shared" si="5"/>
        <v>3996.36</v>
      </c>
      <c r="W31" s="126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</row>
    <row r="32" spans="1:37 1026:1027" ht="15.75" x14ac:dyDescent="0.25">
      <c r="A32" s="44" t="s">
        <v>250</v>
      </c>
      <c r="B32" s="53" t="s">
        <v>42</v>
      </c>
      <c r="C32" s="48" t="s">
        <v>43</v>
      </c>
      <c r="D32" s="99"/>
      <c r="E32" s="102"/>
      <c r="F32" s="103"/>
      <c r="G32" s="103"/>
      <c r="H32" s="100">
        <f t="shared" si="0"/>
        <v>0</v>
      </c>
      <c r="I32" s="103"/>
      <c r="J32" s="103"/>
      <c r="K32" s="103"/>
      <c r="L32" s="100">
        <f t="shared" si="1"/>
        <v>0</v>
      </c>
      <c r="M32" s="103"/>
      <c r="N32" s="103"/>
      <c r="O32" s="103"/>
      <c r="P32" s="100">
        <f t="shared" si="2"/>
        <v>0</v>
      </c>
      <c r="Q32" s="103"/>
      <c r="R32" s="103"/>
      <c r="S32" s="103"/>
      <c r="T32" s="100">
        <f t="shared" si="3"/>
        <v>0</v>
      </c>
      <c r="U32" s="100">
        <f t="shared" si="4"/>
        <v>0</v>
      </c>
      <c r="V32" s="100">
        <f t="shared" si="5"/>
        <v>0</v>
      </c>
      <c r="W32" s="126">
        <f t="shared" si="6"/>
        <v>0</v>
      </c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</row>
    <row r="33" spans="1:1027" ht="15.75" x14ac:dyDescent="0.25">
      <c r="A33" s="44" t="s">
        <v>251</v>
      </c>
      <c r="B33" s="45" t="s">
        <v>44</v>
      </c>
      <c r="C33" s="48" t="s">
        <v>97</v>
      </c>
      <c r="D33" s="85">
        <v>1422.55</v>
      </c>
      <c r="E33" s="102"/>
      <c r="F33" s="103"/>
      <c r="G33" s="103">
        <v>2</v>
      </c>
      <c r="H33" s="100">
        <f t="shared" si="0"/>
        <v>2</v>
      </c>
      <c r="I33" s="103">
        <v>1.5</v>
      </c>
      <c r="J33" s="103"/>
      <c r="K33" s="103">
        <v>1.5</v>
      </c>
      <c r="L33" s="100">
        <f t="shared" si="1"/>
        <v>3</v>
      </c>
      <c r="M33" s="103"/>
      <c r="N33" s="103">
        <v>1.5</v>
      </c>
      <c r="O33" s="103">
        <v>2</v>
      </c>
      <c r="P33" s="100">
        <f t="shared" si="2"/>
        <v>3.5</v>
      </c>
      <c r="Q33" s="103">
        <v>1.5</v>
      </c>
      <c r="R33" s="103">
        <v>2</v>
      </c>
      <c r="S33" s="103"/>
      <c r="T33" s="100">
        <f t="shared" si="3"/>
        <v>3.5</v>
      </c>
      <c r="U33" s="100">
        <f t="shared" si="4"/>
        <v>12</v>
      </c>
      <c r="V33" s="100">
        <f t="shared" si="5"/>
        <v>17070.599999999999</v>
      </c>
      <c r="W33" s="126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</row>
    <row r="34" spans="1:1027" ht="15.75" x14ac:dyDescent="0.25">
      <c r="A34" s="44" t="s">
        <v>252</v>
      </c>
      <c r="B34" s="53" t="s">
        <v>45</v>
      </c>
      <c r="C34" s="48" t="s">
        <v>46</v>
      </c>
      <c r="D34" s="85">
        <v>800.26</v>
      </c>
      <c r="E34" s="102"/>
      <c r="F34" s="103"/>
      <c r="G34" s="103"/>
      <c r="H34" s="100">
        <f t="shared" si="0"/>
        <v>0</v>
      </c>
      <c r="I34" s="103">
        <v>4</v>
      </c>
      <c r="J34" s="103">
        <v>6.2</v>
      </c>
      <c r="K34" s="103">
        <v>3.5</v>
      </c>
      <c r="L34" s="100">
        <f t="shared" si="1"/>
        <v>13.7</v>
      </c>
      <c r="M34" s="103">
        <v>6.4</v>
      </c>
      <c r="N34" s="103">
        <v>4.8</v>
      </c>
      <c r="O34" s="103">
        <v>4.3</v>
      </c>
      <c r="P34" s="100">
        <f t="shared" si="2"/>
        <v>15.5</v>
      </c>
      <c r="Q34" s="103">
        <v>7.2</v>
      </c>
      <c r="R34" s="103">
        <v>5.8</v>
      </c>
      <c r="S34" s="103"/>
      <c r="T34" s="100">
        <f t="shared" si="3"/>
        <v>13</v>
      </c>
      <c r="U34" s="100">
        <f t="shared" si="4"/>
        <v>42.2</v>
      </c>
      <c r="V34" s="100">
        <f t="shared" si="5"/>
        <v>33770.972000000002</v>
      </c>
      <c r="W34" s="126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</row>
    <row r="35" spans="1:1027" s="10" customFormat="1" ht="31.5" x14ac:dyDescent="0.25">
      <c r="A35" s="44" t="s">
        <v>253</v>
      </c>
      <c r="B35" s="45" t="s">
        <v>47</v>
      </c>
      <c r="C35" s="48" t="s">
        <v>177</v>
      </c>
      <c r="D35" s="85">
        <v>826.28</v>
      </c>
      <c r="E35" s="102"/>
      <c r="F35" s="103"/>
      <c r="G35" s="103">
        <v>68</v>
      </c>
      <c r="H35" s="100">
        <f t="shared" si="0"/>
        <v>68</v>
      </c>
      <c r="I35" s="103">
        <v>80</v>
      </c>
      <c r="J35" s="103">
        <v>94</v>
      </c>
      <c r="K35" s="103">
        <v>125</v>
      </c>
      <c r="L35" s="100">
        <f t="shared" si="1"/>
        <v>299</v>
      </c>
      <c r="M35" s="103">
        <v>136</v>
      </c>
      <c r="N35" s="103">
        <v>150</v>
      </c>
      <c r="O35" s="103">
        <v>98</v>
      </c>
      <c r="P35" s="100">
        <f t="shared" si="2"/>
        <v>384</v>
      </c>
      <c r="Q35" s="103">
        <v>86</v>
      </c>
      <c r="R35" s="103">
        <v>105</v>
      </c>
      <c r="S35" s="103"/>
      <c r="T35" s="100">
        <f t="shared" si="3"/>
        <v>191</v>
      </c>
      <c r="U35" s="100">
        <f t="shared" si="4"/>
        <v>942</v>
      </c>
      <c r="V35" s="100">
        <f t="shared" si="5"/>
        <v>778355.76</v>
      </c>
      <c r="W35" s="126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  <c r="ST35" s="9"/>
      <c r="SU35" s="9"/>
      <c r="SV35" s="9"/>
      <c r="SW35" s="9"/>
      <c r="SX35" s="9"/>
      <c r="SY35" s="9"/>
      <c r="SZ35" s="9"/>
      <c r="TA35" s="9"/>
      <c r="TB35" s="9"/>
      <c r="TC35" s="9"/>
      <c r="TD35" s="9"/>
      <c r="TE35" s="9"/>
      <c r="TF35" s="9"/>
      <c r="TG35" s="9"/>
      <c r="TH35" s="9"/>
      <c r="TI35" s="9"/>
      <c r="TJ35" s="9"/>
      <c r="TK35" s="9"/>
      <c r="TL35" s="9"/>
      <c r="TM35" s="9"/>
      <c r="TN35" s="9"/>
      <c r="TO35" s="9"/>
      <c r="TP35" s="9"/>
      <c r="TQ35" s="9"/>
      <c r="TR35" s="9"/>
      <c r="TS35" s="9"/>
      <c r="TT35" s="9"/>
      <c r="TU35" s="9"/>
      <c r="TV35" s="9"/>
      <c r="TW35" s="9"/>
      <c r="TX35" s="9"/>
      <c r="TY35" s="9"/>
      <c r="TZ35" s="9"/>
      <c r="UA35" s="9"/>
      <c r="UB35" s="9"/>
      <c r="UC35" s="9"/>
      <c r="UD35" s="9"/>
      <c r="UE35" s="9"/>
      <c r="UF35" s="9"/>
      <c r="UG35" s="9"/>
      <c r="UH35" s="9"/>
      <c r="UI35" s="9"/>
      <c r="UJ35" s="9"/>
      <c r="UK35" s="9"/>
      <c r="UL35" s="9"/>
      <c r="UM35" s="9"/>
      <c r="UN35" s="9"/>
      <c r="UO35" s="9"/>
      <c r="UP35" s="9"/>
      <c r="UQ35" s="9"/>
      <c r="UR35" s="9"/>
      <c r="US35" s="9"/>
      <c r="UT35" s="9"/>
      <c r="UU35" s="9"/>
      <c r="UV35" s="9"/>
      <c r="UW35" s="9"/>
      <c r="UX35" s="9"/>
      <c r="UY35" s="9"/>
      <c r="UZ35" s="9"/>
      <c r="VA35" s="9"/>
      <c r="VB35" s="9"/>
      <c r="VC35" s="9"/>
      <c r="VD35" s="9"/>
      <c r="VE35" s="9"/>
      <c r="VF35" s="9"/>
      <c r="VG35" s="9"/>
      <c r="VH35" s="9"/>
      <c r="VI35" s="9"/>
      <c r="VJ35" s="9"/>
      <c r="VK35" s="9"/>
      <c r="VL35" s="9"/>
      <c r="VM35" s="9"/>
      <c r="VN35" s="9"/>
      <c r="VO35" s="9"/>
      <c r="VP35" s="9"/>
      <c r="VQ35" s="9"/>
      <c r="VR35" s="9"/>
      <c r="VS35" s="9"/>
      <c r="VT35" s="9"/>
      <c r="VU35" s="9"/>
      <c r="VV35" s="9"/>
      <c r="VW35" s="9"/>
      <c r="VX35" s="9"/>
      <c r="VY35" s="9"/>
      <c r="VZ35" s="9"/>
      <c r="WA35" s="9"/>
      <c r="WB35" s="9"/>
      <c r="WC35" s="9"/>
      <c r="WD35" s="9"/>
      <c r="WE35" s="9"/>
      <c r="WF35" s="9"/>
      <c r="WG35" s="9"/>
      <c r="WH35" s="9"/>
      <c r="WI35" s="9"/>
      <c r="WJ35" s="9"/>
      <c r="WK35" s="9"/>
      <c r="WL35" s="9"/>
      <c r="WM35" s="9"/>
      <c r="WN35" s="9"/>
      <c r="WO35" s="9"/>
      <c r="WP35" s="9"/>
      <c r="WQ35" s="9"/>
      <c r="WR35" s="9"/>
      <c r="WS35" s="9"/>
      <c r="WT35" s="9"/>
      <c r="WU35" s="9"/>
      <c r="WV35" s="9"/>
      <c r="WW35" s="9"/>
      <c r="WX35" s="9"/>
      <c r="WY35" s="9"/>
      <c r="WZ35" s="9"/>
      <c r="XA35" s="9"/>
      <c r="XB35" s="9"/>
      <c r="XC35" s="9"/>
      <c r="XD35" s="9"/>
      <c r="XE35" s="9"/>
      <c r="XF35" s="9"/>
      <c r="XG35" s="9"/>
      <c r="XH35" s="9"/>
      <c r="XI35" s="9"/>
      <c r="XJ35" s="9"/>
      <c r="XK35" s="9"/>
      <c r="XL35" s="9"/>
      <c r="XM35" s="9"/>
      <c r="XN35" s="9"/>
      <c r="XO35" s="9"/>
      <c r="XP35" s="9"/>
      <c r="XQ35" s="9"/>
      <c r="XR35" s="9"/>
      <c r="XS35" s="9"/>
      <c r="XT35" s="9"/>
      <c r="XU35" s="9"/>
      <c r="XV35" s="9"/>
      <c r="XW35" s="9"/>
      <c r="XX35" s="9"/>
      <c r="XY35" s="9"/>
      <c r="XZ35" s="9"/>
      <c r="YA35" s="9"/>
      <c r="YB35" s="9"/>
      <c r="YC35" s="9"/>
      <c r="YD35" s="9"/>
      <c r="YE35" s="9"/>
      <c r="YF35" s="9"/>
      <c r="YG35" s="9"/>
      <c r="YH35" s="9"/>
      <c r="YI35" s="9"/>
      <c r="YJ35" s="9"/>
      <c r="YK35" s="9"/>
      <c r="YL35" s="9"/>
      <c r="YM35" s="9"/>
      <c r="YN35" s="9"/>
      <c r="YO35" s="9"/>
      <c r="YP35" s="9"/>
      <c r="YQ35" s="9"/>
      <c r="YR35" s="9"/>
      <c r="YS35" s="9"/>
      <c r="YT35" s="9"/>
      <c r="YU35" s="9"/>
      <c r="YV35" s="9"/>
      <c r="YW35" s="9"/>
      <c r="YX35" s="9"/>
      <c r="YY35" s="9"/>
      <c r="YZ35" s="9"/>
      <c r="ZA35" s="9"/>
      <c r="ZB35" s="9"/>
      <c r="ZC35" s="9"/>
      <c r="ZD35" s="9"/>
      <c r="ZE35" s="9"/>
      <c r="ZF35" s="9"/>
      <c r="ZG35" s="9"/>
      <c r="ZH35" s="9"/>
      <c r="ZI35" s="9"/>
      <c r="ZJ35" s="9"/>
      <c r="ZK35" s="9"/>
      <c r="ZL35" s="9"/>
      <c r="ZM35" s="9"/>
      <c r="ZN35" s="9"/>
      <c r="ZO35" s="9"/>
      <c r="ZP35" s="9"/>
      <c r="ZQ35" s="9"/>
      <c r="ZR35" s="9"/>
      <c r="ZS35" s="9"/>
      <c r="ZT35" s="9"/>
      <c r="ZU35" s="9"/>
      <c r="ZV35" s="9"/>
      <c r="ZW35" s="9"/>
      <c r="ZX35" s="9"/>
      <c r="ZY35" s="9"/>
      <c r="ZZ35" s="9"/>
      <c r="AAA35" s="9"/>
      <c r="AAB35" s="9"/>
      <c r="AAC35" s="9"/>
      <c r="AAD35" s="9"/>
      <c r="AAE35" s="9"/>
      <c r="AAF35" s="9"/>
      <c r="AAG35" s="9"/>
      <c r="AAH35" s="9"/>
      <c r="AAI35" s="9"/>
      <c r="AAJ35" s="9"/>
      <c r="AAK35" s="9"/>
      <c r="AAL35" s="9"/>
      <c r="AAM35" s="9"/>
      <c r="AAN35" s="9"/>
      <c r="AAO35" s="9"/>
      <c r="AAP35" s="9"/>
      <c r="AAQ35" s="9"/>
      <c r="AAR35" s="9"/>
      <c r="AAS35" s="9"/>
      <c r="AAT35" s="9"/>
      <c r="AAU35" s="9"/>
      <c r="AAV35" s="9"/>
      <c r="AAW35" s="9"/>
      <c r="AAX35" s="9"/>
      <c r="AAY35" s="9"/>
      <c r="AAZ35" s="9"/>
      <c r="ABA35" s="9"/>
      <c r="ABB35" s="9"/>
      <c r="ABC35" s="9"/>
      <c r="ABD35" s="9"/>
      <c r="ABE35" s="9"/>
      <c r="ABF35" s="9"/>
      <c r="ABG35" s="9"/>
      <c r="ABH35" s="9"/>
      <c r="ABI35" s="9"/>
      <c r="ABJ35" s="9"/>
      <c r="ABK35" s="9"/>
      <c r="ABL35" s="9"/>
      <c r="ABM35" s="9"/>
      <c r="ABN35" s="9"/>
      <c r="ABO35" s="9"/>
      <c r="ABP35" s="9"/>
      <c r="ABQ35" s="9"/>
      <c r="ABR35" s="9"/>
      <c r="ABS35" s="9"/>
      <c r="ABT35" s="9"/>
      <c r="ABU35" s="9"/>
      <c r="ABV35" s="9"/>
      <c r="ABW35" s="9"/>
      <c r="ABX35" s="9"/>
      <c r="ABY35" s="9"/>
      <c r="ABZ35" s="9"/>
      <c r="ACA35" s="9"/>
      <c r="ACB35" s="9"/>
      <c r="ACC35" s="9"/>
      <c r="ACD35" s="9"/>
      <c r="ACE35" s="9"/>
      <c r="ACF35" s="9"/>
      <c r="ACG35" s="9"/>
      <c r="ACH35" s="9"/>
      <c r="ACI35" s="9"/>
      <c r="ACJ35" s="9"/>
      <c r="ACK35" s="9"/>
      <c r="ACL35" s="9"/>
      <c r="ACM35" s="9"/>
      <c r="ACN35" s="9"/>
      <c r="ACO35" s="9"/>
      <c r="ACP35" s="9"/>
      <c r="ACQ35" s="9"/>
      <c r="ACR35" s="9"/>
      <c r="ACS35" s="9"/>
      <c r="ACT35" s="9"/>
      <c r="ACU35" s="9"/>
      <c r="ACV35" s="9"/>
      <c r="ACW35" s="9"/>
      <c r="ACX35" s="9"/>
      <c r="ACY35" s="9"/>
      <c r="ACZ35" s="9"/>
      <c r="ADA35" s="9"/>
      <c r="ADB35" s="9"/>
      <c r="ADC35" s="9"/>
      <c r="ADD35" s="9"/>
      <c r="ADE35" s="9"/>
      <c r="ADF35" s="9"/>
      <c r="ADG35" s="9"/>
      <c r="ADH35" s="9"/>
      <c r="ADI35" s="9"/>
      <c r="ADJ35" s="9"/>
      <c r="ADK35" s="9"/>
      <c r="ADL35" s="9"/>
      <c r="ADM35" s="9"/>
      <c r="ADN35" s="9"/>
      <c r="ADO35" s="9"/>
      <c r="ADP35" s="9"/>
      <c r="ADQ35" s="9"/>
      <c r="ADR35" s="9"/>
      <c r="ADS35" s="9"/>
      <c r="ADT35" s="9"/>
      <c r="ADU35" s="9"/>
      <c r="ADV35" s="9"/>
      <c r="ADW35" s="9"/>
      <c r="ADX35" s="9"/>
      <c r="ADY35" s="9"/>
      <c r="ADZ35" s="9"/>
      <c r="AEA35" s="9"/>
      <c r="AEB35" s="9"/>
      <c r="AEC35" s="9"/>
      <c r="AED35" s="9"/>
      <c r="AEE35" s="9"/>
      <c r="AEF35" s="9"/>
      <c r="AEG35" s="9"/>
      <c r="AEH35" s="9"/>
      <c r="AEI35" s="9"/>
      <c r="AEJ35" s="9"/>
      <c r="AEK35" s="9"/>
      <c r="AEL35" s="9"/>
      <c r="AEM35" s="9"/>
      <c r="AEN35" s="9"/>
      <c r="AEO35" s="9"/>
      <c r="AEP35" s="9"/>
      <c r="AEQ35" s="9"/>
      <c r="AER35" s="9"/>
      <c r="AES35" s="9"/>
      <c r="AET35" s="9"/>
      <c r="AEU35" s="9"/>
      <c r="AEV35" s="9"/>
      <c r="AEW35" s="9"/>
      <c r="AEX35" s="9"/>
      <c r="AEY35" s="9"/>
      <c r="AEZ35" s="9"/>
      <c r="AFA35" s="9"/>
      <c r="AFB35" s="9"/>
      <c r="AFC35" s="9"/>
      <c r="AFD35" s="9"/>
      <c r="AFE35" s="9"/>
      <c r="AFF35" s="9"/>
      <c r="AFG35" s="9"/>
      <c r="AFH35" s="9"/>
      <c r="AFI35" s="9"/>
      <c r="AFJ35" s="9"/>
      <c r="AFK35" s="9"/>
      <c r="AFL35" s="9"/>
      <c r="AFM35" s="9"/>
      <c r="AFN35" s="9"/>
      <c r="AFO35" s="9"/>
      <c r="AFP35" s="9"/>
      <c r="AFQ35" s="9"/>
      <c r="AFR35" s="9"/>
      <c r="AFS35" s="9"/>
      <c r="AFT35" s="9"/>
      <c r="AFU35" s="9"/>
      <c r="AFV35" s="9"/>
      <c r="AFW35" s="9"/>
      <c r="AFX35" s="9"/>
      <c r="AFY35" s="9"/>
      <c r="AFZ35" s="9"/>
      <c r="AGA35" s="9"/>
      <c r="AGB35" s="9"/>
      <c r="AGC35" s="9"/>
      <c r="AGD35" s="9"/>
      <c r="AGE35" s="9"/>
      <c r="AGF35" s="9"/>
      <c r="AGG35" s="9"/>
      <c r="AGH35" s="9"/>
      <c r="AGI35" s="9"/>
      <c r="AGJ35" s="9"/>
      <c r="AGK35" s="9"/>
      <c r="AGL35" s="9"/>
      <c r="AGM35" s="9"/>
      <c r="AGN35" s="9"/>
      <c r="AGO35" s="9"/>
      <c r="AGP35" s="9"/>
      <c r="AGQ35" s="9"/>
      <c r="AGR35" s="9"/>
      <c r="AGS35" s="9"/>
      <c r="AGT35" s="9"/>
      <c r="AGU35" s="9"/>
      <c r="AGV35" s="9"/>
      <c r="AGW35" s="9"/>
      <c r="AGX35" s="9"/>
      <c r="AGY35" s="9"/>
      <c r="AGZ35" s="9"/>
      <c r="AHA35" s="9"/>
      <c r="AHB35" s="9"/>
      <c r="AHC35" s="9"/>
      <c r="AHD35" s="9"/>
      <c r="AHE35" s="9"/>
      <c r="AHF35" s="9"/>
      <c r="AHG35" s="9"/>
      <c r="AHH35" s="9"/>
      <c r="AHI35" s="9"/>
      <c r="AHJ35" s="9"/>
      <c r="AHK35" s="9"/>
      <c r="AHL35" s="9"/>
      <c r="AHM35" s="9"/>
      <c r="AHN35" s="9"/>
      <c r="AHO35" s="9"/>
      <c r="AHP35" s="9"/>
      <c r="AHQ35" s="9"/>
      <c r="AHR35" s="9"/>
      <c r="AHS35" s="9"/>
      <c r="AHT35" s="9"/>
      <c r="AHU35" s="9"/>
      <c r="AHV35" s="9"/>
      <c r="AHW35" s="9"/>
      <c r="AHX35" s="9"/>
      <c r="AHY35" s="9"/>
      <c r="AHZ35" s="9"/>
      <c r="AIA35" s="9"/>
      <c r="AIB35" s="9"/>
      <c r="AIC35" s="9"/>
      <c r="AID35" s="9"/>
      <c r="AIE35" s="9"/>
      <c r="AIF35" s="9"/>
      <c r="AIG35" s="9"/>
      <c r="AIH35" s="9"/>
      <c r="AII35" s="9"/>
      <c r="AIJ35" s="9"/>
      <c r="AIK35" s="9"/>
      <c r="AIL35" s="9"/>
      <c r="AIM35" s="9"/>
      <c r="AIN35" s="9"/>
      <c r="AIO35" s="9"/>
      <c r="AIP35" s="9"/>
      <c r="AIQ35" s="9"/>
      <c r="AIR35" s="9"/>
      <c r="AIS35" s="9"/>
      <c r="AIT35" s="9"/>
      <c r="AIU35" s="9"/>
      <c r="AIV35" s="9"/>
      <c r="AIW35" s="9"/>
      <c r="AIX35" s="9"/>
      <c r="AIY35" s="9"/>
      <c r="AIZ35" s="9"/>
      <c r="AJA35" s="9"/>
      <c r="AJB35" s="9"/>
      <c r="AJC35" s="9"/>
      <c r="AJD35" s="9"/>
      <c r="AJE35" s="9"/>
      <c r="AJF35" s="9"/>
      <c r="AJG35" s="9"/>
      <c r="AJH35" s="9"/>
      <c r="AJI35" s="9"/>
      <c r="AJJ35" s="9"/>
      <c r="AJK35" s="9"/>
      <c r="AJL35" s="9"/>
      <c r="AJM35" s="9"/>
      <c r="AJN35" s="9"/>
      <c r="AJO35" s="9"/>
      <c r="AJP35" s="9"/>
      <c r="AJQ35" s="9"/>
      <c r="AJR35" s="9"/>
      <c r="AJS35" s="9"/>
      <c r="AJT35" s="9"/>
      <c r="AJU35" s="9"/>
      <c r="AJV35" s="9"/>
      <c r="AJW35" s="9"/>
      <c r="AJX35" s="9"/>
      <c r="AJY35" s="9"/>
      <c r="AJZ35" s="9"/>
      <c r="AKA35" s="9"/>
      <c r="AKB35" s="9"/>
      <c r="AKC35" s="9"/>
      <c r="AKD35" s="9"/>
      <c r="AKE35" s="9"/>
      <c r="AKF35" s="9"/>
      <c r="AKG35" s="9"/>
      <c r="AKH35" s="9"/>
      <c r="AKI35" s="9"/>
      <c r="AKJ35" s="9"/>
      <c r="AKK35" s="9"/>
      <c r="AKL35" s="9"/>
      <c r="AKM35" s="9"/>
      <c r="AKN35" s="9"/>
      <c r="AKO35" s="9"/>
      <c r="AKP35" s="9"/>
      <c r="AKQ35" s="9"/>
      <c r="AKR35" s="9"/>
      <c r="AKS35" s="9"/>
      <c r="AKT35" s="9"/>
      <c r="AKU35" s="9"/>
      <c r="AKV35" s="9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9"/>
      <c r="ALH35" s="9"/>
      <c r="ALI35" s="9"/>
      <c r="ALJ35" s="9"/>
      <c r="ALK35" s="9"/>
      <c r="ALL35" s="9"/>
      <c r="ALM35" s="9"/>
      <c r="ALN35" s="9"/>
      <c r="ALO35" s="9"/>
      <c r="ALP35" s="9"/>
      <c r="ALQ35" s="9"/>
      <c r="ALR35" s="9"/>
      <c r="ALS35" s="9"/>
      <c r="ALT35" s="9"/>
      <c r="ALU35" s="9"/>
      <c r="ALV35" s="9"/>
      <c r="ALW35" s="9"/>
      <c r="ALX35" s="9"/>
      <c r="ALY35" s="9"/>
      <c r="ALZ35" s="9"/>
      <c r="AMA35" s="9"/>
      <c r="AMB35" s="9"/>
      <c r="AMC35" s="9"/>
      <c r="AMD35" s="9"/>
      <c r="AME35" s="9"/>
      <c r="AMF35" s="9"/>
      <c r="AMG35" s="9"/>
      <c r="AMH35" s="9"/>
      <c r="AMI35" s="9"/>
      <c r="AMJ35" s="9"/>
      <c r="AMK35" s="9"/>
    </row>
    <row r="36" spans="1:1027" s="10" customFormat="1" ht="32.25" customHeight="1" x14ac:dyDescent="0.25">
      <c r="A36" s="44" t="s">
        <v>254</v>
      </c>
      <c r="B36" s="45" t="s">
        <v>536</v>
      </c>
      <c r="C36" s="48" t="s">
        <v>177</v>
      </c>
      <c r="D36" s="85">
        <v>465.68</v>
      </c>
      <c r="E36" s="102"/>
      <c r="F36" s="103"/>
      <c r="G36" s="103"/>
      <c r="H36" s="100">
        <f t="shared" si="0"/>
        <v>0</v>
      </c>
      <c r="I36" s="103"/>
      <c r="J36" s="103"/>
      <c r="K36" s="103">
        <v>2</v>
      </c>
      <c r="L36" s="100">
        <f t="shared" si="1"/>
        <v>2</v>
      </c>
      <c r="M36" s="103"/>
      <c r="N36" s="103">
        <v>1.5</v>
      </c>
      <c r="O36" s="103"/>
      <c r="P36" s="100">
        <f t="shared" si="2"/>
        <v>1.5</v>
      </c>
      <c r="Q36" s="103"/>
      <c r="R36" s="103"/>
      <c r="S36" s="103"/>
      <c r="T36" s="100">
        <f t="shared" si="3"/>
        <v>0</v>
      </c>
      <c r="U36" s="100">
        <f t="shared" si="4"/>
        <v>3.5</v>
      </c>
      <c r="V36" s="100">
        <f t="shared" si="5"/>
        <v>1629.88</v>
      </c>
      <c r="W36" s="126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  <c r="ALX36" s="9"/>
      <c r="ALY36" s="9"/>
      <c r="ALZ36" s="9"/>
      <c r="AMA36" s="9"/>
      <c r="AMB36" s="9"/>
      <c r="AMC36" s="9"/>
      <c r="AMD36" s="9"/>
      <c r="AME36" s="9"/>
      <c r="AMF36" s="9"/>
      <c r="AMG36" s="9"/>
      <c r="AMH36" s="9"/>
      <c r="AMI36" s="9"/>
      <c r="AMJ36" s="9"/>
      <c r="AMK36" s="9"/>
    </row>
    <row r="37" spans="1:1027" s="10" customFormat="1" ht="15.75" x14ac:dyDescent="0.25">
      <c r="A37" s="44" t="s">
        <v>255</v>
      </c>
      <c r="B37" s="45" t="s">
        <v>48</v>
      </c>
      <c r="C37" s="48" t="s">
        <v>537</v>
      </c>
      <c r="D37" s="85">
        <v>1105.76</v>
      </c>
      <c r="E37" s="104"/>
      <c r="F37" s="103"/>
      <c r="G37" s="103">
        <v>20.5</v>
      </c>
      <c r="H37" s="100">
        <f t="shared" si="0"/>
        <v>20.5</v>
      </c>
      <c r="I37" s="103">
        <v>15</v>
      </c>
      <c r="J37" s="103">
        <v>20</v>
      </c>
      <c r="K37" s="103">
        <v>5.5</v>
      </c>
      <c r="L37" s="100">
        <f t="shared" si="1"/>
        <v>40.5</v>
      </c>
      <c r="M37" s="103">
        <v>13.5</v>
      </c>
      <c r="N37" s="103"/>
      <c r="O37" s="103">
        <v>10</v>
      </c>
      <c r="P37" s="100">
        <f t="shared" si="2"/>
        <v>23.5</v>
      </c>
      <c r="Q37" s="103">
        <v>8.5</v>
      </c>
      <c r="R37" s="103"/>
      <c r="S37" s="103"/>
      <c r="T37" s="100">
        <f t="shared" si="3"/>
        <v>8.5</v>
      </c>
      <c r="U37" s="100">
        <f t="shared" si="4"/>
        <v>93</v>
      </c>
      <c r="V37" s="100">
        <f t="shared" si="5"/>
        <v>102835.68</v>
      </c>
      <c r="W37" s="126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  <c r="ALX37" s="9"/>
      <c r="ALY37" s="9"/>
      <c r="ALZ37" s="9"/>
      <c r="AMA37" s="9"/>
      <c r="AMB37" s="9"/>
      <c r="AMC37" s="9"/>
      <c r="AMD37" s="9"/>
      <c r="AME37" s="9"/>
      <c r="AMF37" s="9"/>
      <c r="AMG37" s="9"/>
      <c r="AMH37" s="9"/>
      <c r="AMI37" s="9"/>
      <c r="AMJ37" s="9"/>
      <c r="AMK37" s="9"/>
    </row>
    <row r="38" spans="1:1027" s="10" customFormat="1" ht="31.5" x14ac:dyDescent="0.25">
      <c r="A38" s="44" t="s">
        <v>256</v>
      </c>
      <c r="B38" s="45" t="s">
        <v>49</v>
      </c>
      <c r="C38" s="48" t="s">
        <v>537</v>
      </c>
      <c r="D38" s="161">
        <v>621.09</v>
      </c>
      <c r="E38" s="102"/>
      <c r="F38" s="103"/>
      <c r="G38" s="103">
        <v>7</v>
      </c>
      <c r="H38" s="100">
        <f t="shared" si="0"/>
        <v>7</v>
      </c>
      <c r="I38" s="103">
        <v>8.5</v>
      </c>
      <c r="J38" s="103"/>
      <c r="K38" s="103">
        <v>5</v>
      </c>
      <c r="L38" s="100">
        <f t="shared" si="1"/>
        <v>13.5</v>
      </c>
      <c r="M38" s="103">
        <v>5</v>
      </c>
      <c r="N38" s="103">
        <v>5</v>
      </c>
      <c r="O38" s="103"/>
      <c r="P38" s="100">
        <f t="shared" si="2"/>
        <v>10</v>
      </c>
      <c r="Q38" s="103"/>
      <c r="R38" s="103"/>
      <c r="S38" s="103"/>
      <c r="T38" s="100">
        <f t="shared" si="3"/>
        <v>0</v>
      </c>
      <c r="U38" s="100">
        <f t="shared" si="4"/>
        <v>30.5</v>
      </c>
      <c r="V38" s="100">
        <f t="shared" si="5"/>
        <v>18943.245000000003</v>
      </c>
      <c r="W38" s="126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  <c r="ALX38" s="9"/>
      <c r="ALY38" s="9"/>
      <c r="ALZ38" s="9"/>
      <c r="AMA38" s="9"/>
      <c r="AMB38" s="9"/>
      <c r="AMC38" s="9"/>
      <c r="AMD38" s="9"/>
      <c r="AME38" s="9"/>
      <c r="AMF38" s="9"/>
      <c r="AMG38" s="9"/>
      <c r="AMH38" s="9"/>
      <c r="AMI38" s="9"/>
      <c r="AMJ38" s="9"/>
      <c r="AMK38" s="9"/>
    </row>
    <row r="39" spans="1:1027" ht="47.25" x14ac:dyDescent="0.25">
      <c r="A39" s="44" t="s">
        <v>257</v>
      </c>
      <c r="B39" s="45" t="s">
        <v>50</v>
      </c>
      <c r="C39" s="48" t="s">
        <v>39</v>
      </c>
      <c r="D39" s="85">
        <v>586.14</v>
      </c>
      <c r="E39" s="102"/>
      <c r="F39" s="103"/>
      <c r="G39" s="103">
        <v>7</v>
      </c>
      <c r="H39" s="100">
        <f t="shared" si="0"/>
        <v>7</v>
      </c>
      <c r="I39" s="103">
        <v>13</v>
      </c>
      <c r="J39" s="103"/>
      <c r="K39" s="103">
        <v>15</v>
      </c>
      <c r="L39" s="100">
        <f t="shared" si="1"/>
        <v>28</v>
      </c>
      <c r="M39" s="103"/>
      <c r="N39" s="103">
        <v>15</v>
      </c>
      <c r="O39" s="103">
        <v>14.5</v>
      </c>
      <c r="P39" s="100">
        <f t="shared" si="2"/>
        <v>29.5</v>
      </c>
      <c r="Q39" s="103">
        <v>12.5</v>
      </c>
      <c r="R39" s="103"/>
      <c r="S39" s="103"/>
      <c r="T39" s="100">
        <f t="shared" si="3"/>
        <v>12.5</v>
      </c>
      <c r="U39" s="100">
        <f t="shared" si="4"/>
        <v>77</v>
      </c>
      <c r="V39" s="100">
        <f t="shared" si="5"/>
        <v>45132.78</v>
      </c>
      <c r="W39" s="126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</row>
    <row r="40" spans="1:1027" ht="16.149999999999999" customHeight="1" x14ac:dyDescent="0.25">
      <c r="A40" s="44" t="s">
        <v>258</v>
      </c>
      <c r="B40" s="171" t="s">
        <v>552</v>
      </c>
      <c r="C40" s="48" t="s">
        <v>500</v>
      </c>
      <c r="D40" s="83">
        <v>1142.9000000000001</v>
      </c>
      <c r="E40" s="102"/>
      <c r="F40" s="103"/>
      <c r="G40" s="103">
        <v>1.5</v>
      </c>
      <c r="H40" s="100">
        <f t="shared" si="0"/>
        <v>1.5</v>
      </c>
      <c r="I40" s="103"/>
      <c r="J40" s="103">
        <v>2</v>
      </c>
      <c r="K40" s="103"/>
      <c r="L40" s="100">
        <f t="shared" si="1"/>
        <v>2</v>
      </c>
      <c r="M40" s="103">
        <v>2</v>
      </c>
      <c r="N40" s="103"/>
      <c r="O40" s="103"/>
      <c r="P40" s="100">
        <f t="shared" si="2"/>
        <v>2</v>
      </c>
      <c r="Q40" s="103">
        <v>1.5</v>
      </c>
      <c r="R40" s="103"/>
      <c r="S40" s="103"/>
      <c r="T40" s="100">
        <f t="shared" si="3"/>
        <v>1.5</v>
      </c>
      <c r="U40" s="100">
        <f t="shared" si="4"/>
        <v>7</v>
      </c>
      <c r="V40" s="100">
        <f t="shared" si="5"/>
        <v>8000.3000000000011</v>
      </c>
      <c r="W40" s="126"/>
      <c r="X40" s="127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</row>
    <row r="41" spans="1:1027" s="16" customFormat="1" ht="15.75" x14ac:dyDescent="0.25">
      <c r="A41" s="44" t="s">
        <v>259</v>
      </c>
      <c r="B41" s="51" t="s">
        <v>51</v>
      </c>
      <c r="C41" s="60" t="s">
        <v>513</v>
      </c>
      <c r="D41" s="83">
        <v>80.42</v>
      </c>
      <c r="E41" s="104">
        <v>25</v>
      </c>
      <c r="F41" s="103">
        <v>35</v>
      </c>
      <c r="G41" s="103">
        <v>10</v>
      </c>
      <c r="H41" s="100">
        <f t="shared" si="0"/>
        <v>70</v>
      </c>
      <c r="I41" s="103"/>
      <c r="J41" s="103"/>
      <c r="K41" s="103"/>
      <c r="L41" s="100">
        <f t="shared" si="1"/>
        <v>0</v>
      </c>
      <c r="M41" s="103"/>
      <c r="N41" s="103"/>
      <c r="O41" s="103"/>
      <c r="P41" s="100">
        <f t="shared" si="2"/>
        <v>0</v>
      </c>
      <c r="Q41" s="103"/>
      <c r="R41" s="103"/>
      <c r="S41" s="103"/>
      <c r="T41" s="100">
        <f t="shared" si="3"/>
        <v>0</v>
      </c>
      <c r="U41" s="100">
        <f t="shared" si="4"/>
        <v>70</v>
      </c>
      <c r="V41" s="100">
        <f t="shared" si="5"/>
        <v>5629.4000000000005</v>
      </c>
      <c r="W41" s="126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ML41" s="10"/>
      <c r="AMM41" s="10"/>
    </row>
    <row r="42" spans="1:1027" s="16" customFormat="1" ht="15.75" x14ac:dyDescent="0.25">
      <c r="A42" s="44" t="s">
        <v>260</v>
      </c>
      <c r="B42" s="61" t="s">
        <v>52</v>
      </c>
      <c r="C42" s="60" t="s">
        <v>514</v>
      </c>
      <c r="D42" s="83">
        <v>80.42</v>
      </c>
      <c r="E42" s="102">
        <v>23</v>
      </c>
      <c r="F42" s="103">
        <v>25</v>
      </c>
      <c r="G42" s="103">
        <v>10</v>
      </c>
      <c r="H42" s="100">
        <f t="shared" si="0"/>
        <v>58</v>
      </c>
      <c r="I42" s="103"/>
      <c r="J42" s="103"/>
      <c r="K42" s="103"/>
      <c r="L42" s="100">
        <f t="shared" si="1"/>
        <v>0</v>
      </c>
      <c r="M42" s="103"/>
      <c r="N42" s="103"/>
      <c r="O42" s="103"/>
      <c r="P42" s="100">
        <f t="shared" si="2"/>
        <v>0</v>
      </c>
      <c r="Q42" s="103"/>
      <c r="R42" s="103"/>
      <c r="S42" s="103"/>
      <c r="T42" s="100">
        <f t="shared" si="3"/>
        <v>0</v>
      </c>
      <c r="U42" s="100">
        <f t="shared" si="4"/>
        <v>58</v>
      </c>
      <c r="V42" s="100">
        <f t="shared" si="5"/>
        <v>4664.3599999999997</v>
      </c>
      <c r="W42" s="126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ML42" s="10"/>
      <c r="AMM42" s="10"/>
    </row>
    <row r="43" spans="1:1027" s="16" customFormat="1" ht="15.75" x14ac:dyDescent="0.25">
      <c r="A43" s="44" t="s">
        <v>261</v>
      </c>
      <c r="B43" s="61" t="s">
        <v>53</v>
      </c>
      <c r="C43" s="60" t="s">
        <v>54</v>
      </c>
      <c r="D43" s="83">
        <v>17071.05</v>
      </c>
      <c r="E43" s="102">
        <v>1</v>
      </c>
      <c r="F43" s="103">
        <v>1</v>
      </c>
      <c r="G43" s="103"/>
      <c r="H43" s="100">
        <f t="shared" si="0"/>
        <v>2</v>
      </c>
      <c r="I43" s="103"/>
      <c r="J43" s="103"/>
      <c r="K43" s="103"/>
      <c r="L43" s="100">
        <f t="shared" si="1"/>
        <v>0</v>
      </c>
      <c r="M43" s="103"/>
      <c r="N43" s="103"/>
      <c r="O43" s="103"/>
      <c r="P43" s="100">
        <f t="shared" si="2"/>
        <v>0</v>
      </c>
      <c r="Q43" s="103"/>
      <c r="R43" s="103"/>
      <c r="S43" s="103"/>
      <c r="T43" s="100">
        <f t="shared" si="3"/>
        <v>0</v>
      </c>
      <c r="U43" s="100">
        <f t="shared" si="4"/>
        <v>2</v>
      </c>
      <c r="V43" s="100">
        <f t="shared" si="5"/>
        <v>34142.1</v>
      </c>
      <c r="W43" s="126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ML43" s="10"/>
      <c r="AMM43" s="10"/>
    </row>
    <row r="44" spans="1:1027" ht="33.75" customHeight="1" x14ac:dyDescent="0.25">
      <c r="A44" s="37" t="s">
        <v>199</v>
      </c>
      <c r="B44" s="58" t="s">
        <v>55</v>
      </c>
      <c r="C44" s="59"/>
      <c r="D44" s="91"/>
      <c r="E44" s="102"/>
      <c r="F44" s="103"/>
      <c r="G44" s="103"/>
      <c r="H44" s="100">
        <f t="shared" si="0"/>
        <v>0</v>
      </c>
      <c r="I44" s="103"/>
      <c r="J44" s="103"/>
      <c r="K44" s="103"/>
      <c r="L44" s="100">
        <f t="shared" si="1"/>
        <v>0</v>
      </c>
      <c r="M44" s="103"/>
      <c r="N44" s="103"/>
      <c r="O44" s="103"/>
      <c r="P44" s="100">
        <f t="shared" si="2"/>
        <v>0</v>
      </c>
      <c r="Q44" s="103"/>
      <c r="R44" s="103"/>
      <c r="S44" s="103"/>
      <c r="T44" s="100">
        <f t="shared" si="3"/>
        <v>0</v>
      </c>
      <c r="U44" s="100">
        <f t="shared" si="4"/>
        <v>0</v>
      </c>
      <c r="V44" s="100">
        <f t="shared" si="5"/>
        <v>0</v>
      </c>
      <c r="W44" s="126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</row>
    <row r="45" spans="1:1027" s="7" customFormat="1" ht="47.25" x14ac:dyDescent="0.25">
      <c r="A45" s="44" t="s">
        <v>262</v>
      </c>
      <c r="B45" s="53" t="s">
        <v>56</v>
      </c>
      <c r="C45" s="48" t="s">
        <v>524</v>
      </c>
      <c r="D45" s="172">
        <v>199.29</v>
      </c>
      <c r="E45" s="104">
        <v>250</v>
      </c>
      <c r="F45" s="103">
        <v>340</v>
      </c>
      <c r="G45" s="103">
        <v>286</v>
      </c>
      <c r="H45" s="100">
        <f t="shared" si="0"/>
        <v>876</v>
      </c>
      <c r="I45" s="103">
        <v>357</v>
      </c>
      <c r="J45" s="103">
        <v>453</v>
      </c>
      <c r="K45" s="103">
        <v>327</v>
      </c>
      <c r="L45" s="100">
        <f t="shared" si="1"/>
        <v>1137</v>
      </c>
      <c r="M45" s="103">
        <v>356</v>
      </c>
      <c r="N45" s="103">
        <v>347</v>
      </c>
      <c r="O45" s="103">
        <v>478</v>
      </c>
      <c r="P45" s="100">
        <f t="shared" si="2"/>
        <v>1181</v>
      </c>
      <c r="Q45" s="103">
        <v>480</v>
      </c>
      <c r="R45" s="103">
        <v>320</v>
      </c>
      <c r="S45" s="103">
        <v>265</v>
      </c>
      <c r="T45" s="100">
        <f t="shared" si="3"/>
        <v>1065</v>
      </c>
      <c r="U45" s="100">
        <f t="shared" si="4"/>
        <v>4259</v>
      </c>
      <c r="V45" s="100">
        <f t="shared" si="5"/>
        <v>848776.11</v>
      </c>
      <c r="W45" s="126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ML45"/>
      <c r="AMM45"/>
    </row>
    <row r="46" spans="1:1027" ht="47.25" x14ac:dyDescent="0.25">
      <c r="A46" s="44" t="s">
        <v>263</v>
      </c>
      <c r="B46" s="53" t="s">
        <v>57</v>
      </c>
      <c r="C46" s="48" t="s">
        <v>511</v>
      </c>
      <c r="D46" s="83">
        <v>1360.93</v>
      </c>
      <c r="E46" s="102"/>
      <c r="F46" s="103"/>
      <c r="G46" s="103">
        <v>8</v>
      </c>
      <c r="H46" s="100">
        <f t="shared" si="0"/>
        <v>8</v>
      </c>
      <c r="I46" s="103">
        <v>25</v>
      </c>
      <c r="J46" s="103">
        <v>18</v>
      </c>
      <c r="K46" s="103">
        <v>15</v>
      </c>
      <c r="L46" s="100">
        <f t="shared" si="1"/>
        <v>58</v>
      </c>
      <c r="M46" s="103">
        <v>15</v>
      </c>
      <c r="N46" s="103">
        <v>13</v>
      </c>
      <c r="O46" s="103">
        <v>22</v>
      </c>
      <c r="P46" s="100">
        <f t="shared" si="2"/>
        <v>50</v>
      </c>
      <c r="Q46" s="103">
        <v>20</v>
      </c>
      <c r="R46" s="103"/>
      <c r="S46" s="103"/>
      <c r="T46" s="100">
        <f t="shared" si="3"/>
        <v>20</v>
      </c>
      <c r="U46" s="100">
        <f t="shared" si="4"/>
        <v>136</v>
      </c>
      <c r="V46" s="100">
        <f t="shared" si="5"/>
        <v>185086.48</v>
      </c>
      <c r="W46" s="126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</row>
    <row r="47" spans="1:1027" ht="31.5" x14ac:dyDescent="0.25">
      <c r="A47" s="44" t="s">
        <v>264</v>
      </c>
      <c r="B47" s="45" t="s">
        <v>58</v>
      </c>
      <c r="C47" s="46" t="s">
        <v>177</v>
      </c>
      <c r="D47" s="88">
        <v>842.72</v>
      </c>
      <c r="E47" s="102"/>
      <c r="F47" s="103"/>
      <c r="G47" s="103"/>
      <c r="H47" s="100">
        <f t="shared" si="0"/>
        <v>0</v>
      </c>
      <c r="I47" s="103">
        <v>5</v>
      </c>
      <c r="J47" s="103"/>
      <c r="K47" s="103">
        <v>3</v>
      </c>
      <c r="L47" s="100">
        <f t="shared" si="1"/>
        <v>8</v>
      </c>
      <c r="M47" s="103"/>
      <c r="N47" s="103">
        <v>4</v>
      </c>
      <c r="O47" s="103">
        <v>6</v>
      </c>
      <c r="P47" s="100">
        <f t="shared" si="2"/>
        <v>10</v>
      </c>
      <c r="Q47" s="103">
        <v>3</v>
      </c>
      <c r="R47" s="103"/>
      <c r="S47" s="103"/>
      <c r="T47" s="100">
        <f t="shared" si="3"/>
        <v>3</v>
      </c>
      <c r="U47" s="100">
        <f t="shared" si="4"/>
        <v>21</v>
      </c>
      <c r="V47" s="100">
        <f t="shared" si="5"/>
        <v>17697.12</v>
      </c>
      <c r="W47" s="126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</row>
    <row r="48" spans="1:1027" ht="51" customHeight="1" x14ac:dyDescent="0.25">
      <c r="A48" s="44" t="s">
        <v>265</v>
      </c>
      <c r="B48" s="45" t="s">
        <v>59</v>
      </c>
      <c r="C48" s="48" t="s">
        <v>39</v>
      </c>
      <c r="D48" s="83">
        <v>792.76</v>
      </c>
      <c r="E48" s="102"/>
      <c r="F48" s="103"/>
      <c r="G48" s="103">
        <v>3.5</v>
      </c>
      <c r="H48" s="100">
        <f t="shared" si="0"/>
        <v>3.5</v>
      </c>
      <c r="I48" s="103">
        <v>2.8</v>
      </c>
      <c r="J48" s="103">
        <v>3.2</v>
      </c>
      <c r="K48" s="103"/>
      <c r="L48" s="100">
        <f t="shared" si="1"/>
        <v>6</v>
      </c>
      <c r="M48" s="103"/>
      <c r="N48" s="103"/>
      <c r="O48" s="103">
        <v>4</v>
      </c>
      <c r="P48" s="100">
        <f t="shared" si="2"/>
        <v>4</v>
      </c>
      <c r="Q48" s="103"/>
      <c r="R48" s="103"/>
      <c r="S48" s="103"/>
      <c r="T48" s="100">
        <f t="shared" si="3"/>
        <v>0</v>
      </c>
      <c r="U48" s="100">
        <f t="shared" si="4"/>
        <v>13.5</v>
      </c>
      <c r="V48" s="100">
        <f t="shared" si="5"/>
        <v>10702.26</v>
      </c>
      <c r="W48" s="126">
        <v>0</v>
      </c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</row>
    <row r="49" spans="1:1027" ht="63" x14ac:dyDescent="0.25">
      <c r="A49" s="44" t="s">
        <v>266</v>
      </c>
      <c r="B49" s="53" t="s">
        <v>501</v>
      </c>
      <c r="C49" s="46" t="s">
        <v>519</v>
      </c>
      <c r="D49" s="99">
        <v>227.15</v>
      </c>
      <c r="E49" s="102"/>
      <c r="F49" s="103"/>
      <c r="G49" s="103"/>
      <c r="H49" s="100">
        <f t="shared" si="0"/>
        <v>0</v>
      </c>
      <c r="I49" s="103"/>
      <c r="J49" s="103">
        <v>2</v>
      </c>
      <c r="K49" s="103"/>
      <c r="L49" s="100">
        <f t="shared" si="1"/>
        <v>2</v>
      </c>
      <c r="M49" s="103">
        <v>3</v>
      </c>
      <c r="N49" s="103"/>
      <c r="O49" s="103"/>
      <c r="P49" s="100">
        <f t="shared" si="2"/>
        <v>3</v>
      </c>
      <c r="Q49" s="103">
        <v>3</v>
      </c>
      <c r="R49" s="103"/>
      <c r="S49" s="103"/>
      <c r="T49" s="100">
        <f t="shared" si="3"/>
        <v>3</v>
      </c>
      <c r="U49" s="100">
        <f t="shared" si="4"/>
        <v>8</v>
      </c>
      <c r="V49" s="100">
        <f t="shared" si="5"/>
        <v>1817.2</v>
      </c>
      <c r="W49" s="126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</row>
    <row r="50" spans="1:1027" ht="50.25" customHeight="1" x14ac:dyDescent="0.25">
      <c r="A50" s="44" t="s">
        <v>267</v>
      </c>
      <c r="B50" s="53" t="s">
        <v>60</v>
      </c>
      <c r="C50" s="48" t="s">
        <v>511</v>
      </c>
      <c r="D50" s="99">
        <v>514.16999999999996</v>
      </c>
      <c r="E50" s="102"/>
      <c r="F50" s="103"/>
      <c r="G50" s="103">
        <v>8</v>
      </c>
      <c r="H50" s="100">
        <f t="shared" si="0"/>
        <v>8</v>
      </c>
      <c r="I50" s="103">
        <v>5</v>
      </c>
      <c r="J50" s="103">
        <v>12</v>
      </c>
      <c r="K50" s="103">
        <v>8</v>
      </c>
      <c r="L50" s="100">
        <f t="shared" si="1"/>
        <v>25</v>
      </c>
      <c r="M50" s="103">
        <v>15</v>
      </c>
      <c r="N50" s="103">
        <v>7</v>
      </c>
      <c r="O50" s="103"/>
      <c r="P50" s="100">
        <f t="shared" si="2"/>
        <v>22</v>
      </c>
      <c r="Q50" s="103">
        <v>12</v>
      </c>
      <c r="R50" s="103"/>
      <c r="S50" s="103"/>
      <c r="T50" s="100">
        <f t="shared" si="3"/>
        <v>12</v>
      </c>
      <c r="U50" s="100">
        <f t="shared" si="4"/>
        <v>67</v>
      </c>
      <c r="V50" s="100">
        <f t="shared" si="5"/>
        <v>34449.39</v>
      </c>
      <c r="W50" s="126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</row>
    <row r="51" spans="1:1027" s="15" customFormat="1" ht="15.75" x14ac:dyDescent="0.25">
      <c r="A51" s="44" t="s">
        <v>268</v>
      </c>
      <c r="B51" s="45" t="s">
        <v>61</v>
      </c>
      <c r="C51" s="46" t="s">
        <v>39</v>
      </c>
      <c r="D51" s="99">
        <v>806.06</v>
      </c>
      <c r="E51" s="102"/>
      <c r="F51" s="103"/>
      <c r="G51" s="103"/>
      <c r="H51" s="100">
        <f t="shared" si="0"/>
        <v>0</v>
      </c>
      <c r="I51" s="103">
        <v>2</v>
      </c>
      <c r="J51" s="103">
        <v>3</v>
      </c>
      <c r="K51" s="103"/>
      <c r="L51" s="100">
        <f t="shared" si="1"/>
        <v>5</v>
      </c>
      <c r="M51" s="103">
        <v>5</v>
      </c>
      <c r="N51" s="103">
        <v>2</v>
      </c>
      <c r="O51" s="103"/>
      <c r="P51" s="100">
        <f t="shared" si="2"/>
        <v>7</v>
      </c>
      <c r="Q51" s="103">
        <v>3</v>
      </c>
      <c r="R51" s="103"/>
      <c r="S51" s="103"/>
      <c r="T51" s="100">
        <f t="shared" si="3"/>
        <v>3</v>
      </c>
      <c r="U51" s="100">
        <f t="shared" si="4"/>
        <v>15</v>
      </c>
      <c r="V51" s="100">
        <f t="shared" si="5"/>
        <v>12090.9</v>
      </c>
      <c r="W51" s="126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ML51" s="10"/>
      <c r="AMM51" s="10"/>
    </row>
    <row r="52" spans="1:1027" s="98" customFormat="1" ht="35.25" customHeight="1" x14ac:dyDescent="0.25">
      <c r="A52" s="44" t="s">
        <v>269</v>
      </c>
      <c r="B52" s="45" t="s">
        <v>62</v>
      </c>
      <c r="C52" s="46" t="s">
        <v>97</v>
      </c>
      <c r="D52" s="88">
        <v>956.89</v>
      </c>
      <c r="E52" s="102"/>
      <c r="F52" s="103"/>
      <c r="G52" s="103"/>
      <c r="H52" s="100">
        <f t="shared" si="0"/>
        <v>0</v>
      </c>
      <c r="I52" s="103"/>
      <c r="J52" s="103">
        <v>2.2999999999999998</v>
      </c>
      <c r="K52" s="103">
        <v>2</v>
      </c>
      <c r="L52" s="100">
        <f t="shared" si="1"/>
        <v>4.3</v>
      </c>
      <c r="M52" s="103">
        <v>2.5</v>
      </c>
      <c r="N52" s="103"/>
      <c r="O52" s="103">
        <v>4</v>
      </c>
      <c r="P52" s="100">
        <f t="shared" si="2"/>
        <v>6.5</v>
      </c>
      <c r="Q52" s="103">
        <v>3.8</v>
      </c>
      <c r="R52" s="103"/>
      <c r="S52" s="103"/>
      <c r="T52" s="100">
        <f t="shared" si="3"/>
        <v>3.8</v>
      </c>
      <c r="U52" s="100">
        <f t="shared" si="4"/>
        <v>14.600000000000001</v>
      </c>
      <c r="V52" s="100">
        <f t="shared" si="5"/>
        <v>13970.594000000001</v>
      </c>
      <c r="W52" s="126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GM52" s="97"/>
      <c r="GN52" s="97"/>
      <c r="GO52" s="97"/>
      <c r="GP52" s="97"/>
      <c r="GQ52" s="97"/>
      <c r="GR52" s="97"/>
      <c r="GS52" s="97"/>
      <c r="GT52" s="97"/>
      <c r="GU52" s="97"/>
      <c r="GV52" s="97"/>
      <c r="GW52" s="97"/>
      <c r="GX52" s="97"/>
      <c r="GY52" s="97"/>
      <c r="GZ52" s="97"/>
      <c r="HA52" s="97"/>
      <c r="HB52" s="97"/>
      <c r="HC52" s="97"/>
      <c r="HD52" s="97"/>
      <c r="HE52" s="97"/>
      <c r="HF52" s="97"/>
      <c r="HG52" s="97"/>
      <c r="HH52" s="97"/>
      <c r="HI52" s="97"/>
      <c r="HJ52" s="97"/>
      <c r="HK52" s="97"/>
      <c r="HL52" s="97"/>
      <c r="HM52" s="97"/>
      <c r="HN52" s="97"/>
      <c r="HO52" s="97"/>
      <c r="HP52" s="97"/>
      <c r="HQ52" s="97"/>
      <c r="HR52" s="97"/>
      <c r="HS52" s="97"/>
      <c r="HT52" s="97"/>
      <c r="HU52" s="97"/>
      <c r="HV52" s="97"/>
      <c r="HW52" s="97"/>
      <c r="HX52" s="97"/>
      <c r="HY52" s="97"/>
      <c r="HZ52" s="97"/>
      <c r="IA52" s="97"/>
      <c r="IB52" s="97"/>
      <c r="IC52" s="97"/>
      <c r="ID52" s="97"/>
      <c r="IE52" s="97"/>
      <c r="IF52" s="97"/>
      <c r="IG52" s="97"/>
      <c r="IH52" s="97"/>
      <c r="II52" s="97"/>
      <c r="IJ52" s="97"/>
      <c r="IK52" s="97"/>
      <c r="IL52" s="97"/>
      <c r="IM52" s="97"/>
      <c r="IN52" s="97"/>
      <c r="IO52" s="97"/>
      <c r="IP52" s="97"/>
      <c r="IQ52" s="97"/>
      <c r="IR52" s="97"/>
      <c r="IS52" s="97"/>
      <c r="IT52" s="97"/>
      <c r="IU52" s="97"/>
      <c r="IV52" s="97"/>
      <c r="IW52" s="97"/>
      <c r="IX52" s="97"/>
      <c r="IY52" s="97"/>
      <c r="IZ52" s="97"/>
      <c r="JA52" s="97"/>
      <c r="JB52" s="97"/>
      <c r="JC52" s="97"/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/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/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/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/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97"/>
      <c r="MU52" s="97"/>
      <c r="MV52" s="97"/>
      <c r="MW52" s="97"/>
      <c r="MX52" s="97"/>
      <c r="MY52" s="97"/>
      <c r="MZ52" s="97"/>
      <c r="NA52" s="97"/>
      <c r="NB52" s="97"/>
      <c r="NC52" s="97"/>
      <c r="ND52" s="97"/>
      <c r="NE52" s="97"/>
      <c r="NF52" s="97"/>
      <c r="NG52" s="97"/>
      <c r="NH52" s="97"/>
      <c r="NI52" s="97"/>
      <c r="NJ52" s="97"/>
      <c r="NK52" s="97"/>
      <c r="NL52" s="97"/>
      <c r="NM52" s="97"/>
      <c r="NN52" s="97"/>
      <c r="NO52" s="97"/>
      <c r="NP52" s="97"/>
      <c r="NQ52" s="97"/>
      <c r="NR52" s="97"/>
      <c r="NS52" s="97"/>
      <c r="NT52" s="97"/>
      <c r="NU52" s="97"/>
      <c r="NV52" s="97"/>
      <c r="NW52" s="97"/>
      <c r="NX52" s="97"/>
      <c r="NY52" s="97"/>
      <c r="NZ52" s="97"/>
      <c r="OA52" s="97"/>
      <c r="OB52" s="97"/>
      <c r="OC52" s="97"/>
      <c r="OD52" s="97"/>
      <c r="OE52" s="97"/>
      <c r="OF52" s="97"/>
      <c r="OG52" s="97"/>
      <c r="OH52" s="97"/>
      <c r="OI52" s="97"/>
      <c r="OJ52" s="97"/>
      <c r="OK52" s="97"/>
      <c r="OL52" s="97"/>
      <c r="OM52" s="97"/>
      <c r="ON52" s="97"/>
      <c r="OO52" s="97"/>
      <c r="OP52" s="97"/>
      <c r="OQ52" s="97"/>
      <c r="OR52" s="97"/>
      <c r="OS52" s="97"/>
      <c r="OT52" s="97"/>
      <c r="OU52" s="97"/>
      <c r="OV52" s="97"/>
      <c r="OW52" s="97"/>
      <c r="OX52" s="97"/>
      <c r="OY52" s="97"/>
      <c r="OZ52" s="97"/>
      <c r="PA52" s="97"/>
      <c r="PB52" s="97"/>
      <c r="PC52" s="97"/>
      <c r="PD52" s="97"/>
      <c r="PE52" s="97"/>
      <c r="PF52" s="97"/>
      <c r="PG52" s="97"/>
      <c r="PH52" s="97"/>
      <c r="PI52" s="97"/>
      <c r="PJ52" s="97"/>
      <c r="PK52" s="97"/>
      <c r="PL52" s="97"/>
      <c r="PM52" s="97"/>
      <c r="PN52" s="97"/>
      <c r="PO52" s="97"/>
      <c r="PP52" s="97"/>
      <c r="PQ52" s="97"/>
      <c r="PR52" s="97"/>
      <c r="PS52" s="97"/>
      <c r="PT52" s="97"/>
      <c r="PU52" s="97"/>
      <c r="PV52" s="97"/>
      <c r="PW52" s="97"/>
      <c r="PX52" s="97"/>
      <c r="PY52" s="97"/>
      <c r="PZ52" s="97"/>
      <c r="QA52" s="97"/>
      <c r="QB52" s="97"/>
      <c r="QC52" s="97"/>
      <c r="QD52" s="97"/>
      <c r="QE52" s="97"/>
      <c r="QF52" s="97"/>
      <c r="QG52" s="97"/>
      <c r="QH52" s="97"/>
      <c r="QI52" s="97"/>
      <c r="QJ52" s="97"/>
      <c r="QK52" s="97"/>
      <c r="QL52" s="97"/>
      <c r="QM52" s="97"/>
      <c r="QN52" s="97"/>
      <c r="QO52" s="97"/>
      <c r="QP52" s="97"/>
      <c r="QQ52" s="97"/>
      <c r="QR52" s="97"/>
      <c r="QS52" s="97"/>
      <c r="QT52" s="97"/>
      <c r="QU52" s="97"/>
      <c r="QV52" s="97"/>
      <c r="QW52" s="97"/>
      <c r="QX52" s="97"/>
      <c r="QY52" s="97"/>
      <c r="QZ52" s="97"/>
      <c r="RA52" s="97"/>
      <c r="RB52" s="97"/>
      <c r="RC52" s="97"/>
      <c r="RD52" s="97"/>
      <c r="RE52" s="97"/>
      <c r="RF52" s="97"/>
      <c r="RG52" s="97"/>
      <c r="RH52" s="97"/>
      <c r="RI52" s="97"/>
      <c r="RJ52" s="97"/>
      <c r="RK52" s="97"/>
      <c r="RL52" s="97"/>
      <c r="RM52" s="97"/>
      <c r="RN52" s="97"/>
      <c r="RO52" s="97"/>
      <c r="RP52" s="97"/>
      <c r="RQ52" s="97"/>
      <c r="RR52" s="97"/>
      <c r="RS52" s="97"/>
      <c r="RT52" s="97"/>
      <c r="RU52" s="97"/>
      <c r="RV52" s="97"/>
      <c r="RW52" s="97"/>
      <c r="RX52" s="97"/>
      <c r="RY52" s="97"/>
      <c r="RZ52" s="97"/>
      <c r="SA52" s="97"/>
      <c r="SB52" s="97"/>
      <c r="SC52" s="97"/>
      <c r="SD52" s="97"/>
      <c r="SE52" s="97"/>
      <c r="SF52" s="97"/>
      <c r="SG52" s="97"/>
      <c r="SH52" s="97"/>
      <c r="SI52" s="97"/>
      <c r="SJ52" s="97"/>
      <c r="SK52" s="97"/>
      <c r="SL52" s="97"/>
      <c r="SM52" s="97"/>
      <c r="SN52" s="97"/>
      <c r="SO52" s="97"/>
      <c r="SP52" s="97"/>
      <c r="SQ52" s="97"/>
      <c r="SR52" s="97"/>
      <c r="SS52" s="97"/>
      <c r="ST52" s="97"/>
      <c r="SU52" s="97"/>
      <c r="SV52" s="97"/>
      <c r="SW52" s="97"/>
      <c r="SX52" s="97"/>
      <c r="SY52" s="97"/>
      <c r="SZ52" s="97"/>
      <c r="TA52" s="97"/>
      <c r="TB52" s="97"/>
      <c r="TC52" s="97"/>
      <c r="TD52" s="97"/>
      <c r="TE52" s="97"/>
      <c r="TF52" s="97"/>
      <c r="TG52" s="97"/>
      <c r="TH52" s="97"/>
      <c r="TI52" s="97"/>
      <c r="TJ52" s="97"/>
      <c r="TK52" s="97"/>
      <c r="TL52" s="97"/>
      <c r="TM52" s="97"/>
      <c r="TN52" s="97"/>
      <c r="TO52" s="97"/>
      <c r="TP52" s="97"/>
      <c r="TQ52" s="97"/>
      <c r="TR52" s="97"/>
      <c r="TS52" s="97"/>
      <c r="TT52" s="97"/>
      <c r="TU52" s="97"/>
      <c r="TV52" s="97"/>
      <c r="TW52" s="97"/>
      <c r="TX52" s="97"/>
      <c r="TY52" s="97"/>
      <c r="TZ52" s="97"/>
      <c r="UA52" s="97"/>
      <c r="UB52" s="97"/>
      <c r="UC52" s="97"/>
      <c r="UD52" s="97"/>
      <c r="UE52" s="97"/>
      <c r="UF52" s="97"/>
      <c r="UG52" s="97"/>
      <c r="UH52" s="97"/>
      <c r="UI52" s="97"/>
      <c r="UJ52" s="97"/>
      <c r="UK52" s="97"/>
      <c r="UL52" s="97"/>
      <c r="UM52" s="97"/>
      <c r="UN52" s="97"/>
      <c r="UO52" s="97"/>
      <c r="UP52" s="97"/>
      <c r="UQ52" s="97"/>
      <c r="UR52" s="97"/>
      <c r="US52" s="97"/>
      <c r="UT52" s="97"/>
      <c r="UU52" s="97"/>
      <c r="UV52" s="97"/>
      <c r="UW52" s="97"/>
      <c r="UX52" s="97"/>
      <c r="UY52" s="97"/>
      <c r="UZ52" s="97"/>
      <c r="VA52" s="97"/>
      <c r="VB52" s="97"/>
      <c r="VC52" s="97"/>
      <c r="VD52" s="97"/>
      <c r="VE52" s="97"/>
      <c r="VF52" s="97"/>
      <c r="VG52" s="97"/>
      <c r="VH52" s="97"/>
      <c r="VI52" s="97"/>
      <c r="VJ52" s="97"/>
      <c r="VK52" s="97"/>
      <c r="VL52" s="97"/>
      <c r="VM52" s="97"/>
      <c r="VN52" s="97"/>
      <c r="VO52" s="97"/>
      <c r="VP52" s="97"/>
      <c r="VQ52" s="97"/>
      <c r="VR52" s="97"/>
      <c r="VS52" s="97"/>
      <c r="VT52" s="97"/>
      <c r="VU52" s="97"/>
      <c r="VV52" s="97"/>
      <c r="VW52" s="97"/>
      <c r="VX52" s="97"/>
      <c r="VY52" s="97"/>
      <c r="VZ52" s="97"/>
      <c r="WA52" s="97"/>
      <c r="WB52" s="97"/>
      <c r="WC52" s="97"/>
      <c r="WD52" s="97"/>
      <c r="WE52" s="97"/>
      <c r="WF52" s="97"/>
      <c r="WG52" s="97"/>
      <c r="WH52" s="97"/>
      <c r="WI52" s="97"/>
      <c r="WJ52" s="97"/>
      <c r="WK52" s="97"/>
      <c r="WL52" s="97"/>
      <c r="WM52" s="97"/>
      <c r="WN52" s="97"/>
      <c r="WO52" s="97"/>
      <c r="WP52" s="97"/>
      <c r="WQ52" s="97"/>
      <c r="WR52" s="97"/>
      <c r="WS52" s="97"/>
      <c r="WT52" s="97"/>
      <c r="WU52" s="97"/>
      <c r="WV52" s="97"/>
      <c r="WW52" s="97"/>
      <c r="WX52" s="97"/>
      <c r="WY52" s="97"/>
      <c r="WZ52" s="97"/>
      <c r="XA52" s="97"/>
      <c r="XB52" s="97"/>
      <c r="XC52" s="97"/>
      <c r="XD52" s="97"/>
      <c r="XE52" s="97"/>
      <c r="XF52" s="97"/>
      <c r="XG52" s="97"/>
      <c r="XH52" s="97"/>
      <c r="XI52" s="97"/>
      <c r="XJ52" s="97"/>
      <c r="XK52" s="97"/>
      <c r="XL52" s="97"/>
      <c r="XM52" s="97"/>
      <c r="XN52" s="97"/>
      <c r="XO52" s="97"/>
      <c r="XP52" s="97"/>
      <c r="XQ52" s="97"/>
      <c r="XR52" s="97"/>
      <c r="XS52" s="97"/>
      <c r="XT52" s="97"/>
      <c r="XU52" s="97"/>
      <c r="XV52" s="97"/>
      <c r="XW52" s="97"/>
      <c r="XX52" s="97"/>
      <c r="XY52" s="97"/>
      <c r="XZ52" s="97"/>
      <c r="YA52" s="97"/>
      <c r="YB52" s="97"/>
      <c r="YC52" s="97"/>
      <c r="YD52" s="97"/>
      <c r="YE52" s="97"/>
      <c r="YF52" s="97"/>
      <c r="YG52" s="97"/>
      <c r="YH52" s="97"/>
      <c r="YI52" s="97"/>
      <c r="YJ52" s="97"/>
      <c r="YK52" s="97"/>
      <c r="YL52" s="97"/>
      <c r="YM52" s="97"/>
      <c r="YN52" s="97"/>
      <c r="YO52" s="97"/>
      <c r="YP52" s="97"/>
      <c r="YQ52" s="97"/>
      <c r="YR52" s="97"/>
      <c r="YS52" s="97"/>
      <c r="YT52" s="97"/>
      <c r="YU52" s="97"/>
      <c r="YV52" s="97"/>
      <c r="YW52" s="97"/>
      <c r="YX52" s="97"/>
      <c r="YY52" s="97"/>
      <c r="YZ52" s="97"/>
      <c r="ZA52" s="97"/>
      <c r="ZB52" s="97"/>
      <c r="ZC52" s="97"/>
      <c r="ZD52" s="97"/>
      <c r="ZE52" s="97"/>
      <c r="ZF52" s="97"/>
      <c r="ZG52" s="97"/>
      <c r="ZH52" s="97"/>
      <c r="ZI52" s="97"/>
      <c r="ZJ52" s="97"/>
      <c r="ZK52" s="97"/>
      <c r="ZL52" s="97"/>
      <c r="ZM52" s="97"/>
      <c r="ZN52" s="97"/>
      <c r="ZO52" s="97"/>
      <c r="ZP52" s="97"/>
      <c r="ZQ52" s="97"/>
      <c r="ZR52" s="97"/>
      <c r="ZS52" s="97"/>
      <c r="ZT52" s="97"/>
      <c r="ZU52" s="97"/>
      <c r="ZV52" s="97"/>
      <c r="ZW52" s="97"/>
      <c r="ZX52" s="97"/>
      <c r="ZY52" s="97"/>
      <c r="ZZ52" s="97"/>
      <c r="AAA52" s="97"/>
      <c r="AAB52" s="97"/>
      <c r="AAC52" s="97"/>
      <c r="AAD52" s="97"/>
      <c r="AAE52" s="97"/>
      <c r="AAF52" s="97"/>
      <c r="AAG52" s="97"/>
      <c r="AAH52" s="97"/>
      <c r="AAI52" s="97"/>
      <c r="AAJ52" s="97"/>
      <c r="AAK52" s="97"/>
      <c r="AAL52" s="97"/>
      <c r="AAM52" s="97"/>
      <c r="AAN52" s="97"/>
      <c r="AAO52" s="97"/>
      <c r="AAP52" s="97"/>
      <c r="AAQ52" s="97"/>
      <c r="AAR52" s="97"/>
      <c r="AAS52" s="97"/>
      <c r="AAT52" s="97"/>
      <c r="AAU52" s="97"/>
      <c r="AAV52" s="97"/>
      <c r="AAW52" s="97"/>
      <c r="AAX52" s="97"/>
      <c r="AAY52" s="97"/>
      <c r="AAZ52" s="97"/>
      <c r="ABA52" s="97"/>
      <c r="ABB52" s="97"/>
      <c r="ABC52" s="97"/>
      <c r="ABD52" s="97"/>
      <c r="ABE52" s="97"/>
      <c r="ABF52" s="97"/>
      <c r="ABG52" s="97"/>
      <c r="ABH52" s="97"/>
      <c r="ABI52" s="97"/>
      <c r="ABJ52" s="97"/>
      <c r="ABK52" s="97"/>
      <c r="ABL52" s="97"/>
      <c r="ABM52" s="97"/>
      <c r="ABN52" s="97"/>
      <c r="ABO52" s="97"/>
      <c r="ABP52" s="97"/>
      <c r="ABQ52" s="97"/>
      <c r="ABR52" s="97"/>
      <c r="ABS52" s="97"/>
      <c r="ABT52" s="97"/>
      <c r="ABU52" s="97"/>
      <c r="ABV52" s="97"/>
      <c r="ABW52" s="97"/>
      <c r="ABX52" s="97"/>
      <c r="ABY52" s="97"/>
      <c r="ABZ52" s="97"/>
      <c r="ACA52" s="97"/>
      <c r="ACB52" s="97"/>
      <c r="ACC52" s="97"/>
      <c r="ACD52" s="97"/>
      <c r="ACE52" s="97"/>
      <c r="ACF52" s="97"/>
      <c r="ACG52" s="97"/>
      <c r="ACH52" s="97"/>
      <c r="ACI52" s="97"/>
      <c r="ACJ52" s="97"/>
      <c r="ACK52" s="97"/>
      <c r="ACL52" s="97"/>
      <c r="ACM52" s="97"/>
      <c r="ACN52" s="97"/>
      <c r="ACO52" s="97"/>
      <c r="ACP52" s="97"/>
      <c r="ACQ52" s="97"/>
      <c r="ACR52" s="97"/>
      <c r="ACS52" s="97"/>
      <c r="ACT52" s="97"/>
      <c r="ACU52" s="97"/>
      <c r="ACV52" s="97"/>
      <c r="ACW52" s="97"/>
      <c r="ACX52" s="97"/>
      <c r="ACY52" s="97"/>
      <c r="ACZ52" s="97"/>
      <c r="ADA52" s="97"/>
      <c r="ADB52" s="97"/>
      <c r="ADC52" s="97"/>
      <c r="ADD52" s="97"/>
      <c r="ADE52" s="97"/>
      <c r="ADF52" s="97"/>
      <c r="ADG52" s="97"/>
      <c r="ADH52" s="97"/>
      <c r="ADI52" s="97"/>
      <c r="ADJ52" s="97"/>
      <c r="ADK52" s="97"/>
      <c r="ADL52" s="97"/>
      <c r="ADM52" s="97"/>
      <c r="ADN52" s="97"/>
      <c r="ADO52" s="97"/>
      <c r="ADP52" s="97"/>
      <c r="ADQ52" s="97"/>
      <c r="ADR52" s="97"/>
      <c r="ADS52" s="97"/>
      <c r="ADT52" s="97"/>
      <c r="ADU52" s="97"/>
      <c r="ADV52" s="97"/>
      <c r="ADW52" s="97"/>
      <c r="ADX52" s="97"/>
      <c r="ADY52" s="97"/>
      <c r="ADZ52" s="97"/>
      <c r="AEA52" s="97"/>
      <c r="AEB52" s="97"/>
      <c r="AEC52" s="97"/>
      <c r="AED52" s="97"/>
      <c r="AEE52" s="97"/>
      <c r="AEF52" s="97"/>
      <c r="AEG52" s="97"/>
      <c r="AEH52" s="97"/>
      <c r="AEI52" s="97"/>
      <c r="AEJ52" s="97"/>
      <c r="AEK52" s="97"/>
      <c r="AEL52" s="97"/>
      <c r="AEM52" s="97"/>
      <c r="AEN52" s="97"/>
      <c r="AEO52" s="97"/>
      <c r="AEP52" s="97"/>
      <c r="AEQ52" s="97"/>
      <c r="AER52" s="97"/>
      <c r="AES52" s="97"/>
      <c r="AET52" s="97"/>
      <c r="AEU52" s="97"/>
      <c r="AEV52" s="97"/>
      <c r="AEW52" s="97"/>
      <c r="AEX52" s="97"/>
      <c r="AEY52" s="97"/>
      <c r="AEZ52" s="97"/>
      <c r="AFA52" s="97"/>
      <c r="AFB52" s="97"/>
      <c r="AFC52" s="97"/>
      <c r="AFD52" s="97"/>
      <c r="AFE52" s="97"/>
      <c r="AFF52" s="97"/>
      <c r="AFG52" s="97"/>
      <c r="AFH52" s="97"/>
      <c r="AFI52" s="97"/>
      <c r="AFJ52" s="97"/>
      <c r="AFK52" s="97"/>
      <c r="AFL52" s="97"/>
      <c r="AFM52" s="97"/>
      <c r="AFN52" s="97"/>
      <c r="AFO52" s="97"/>
      <c r="AFP52" s="97"/>
      <c r="AFQ52" s="97"/>
      <c r="AFR52" s="97"/>
      <c r="AFS52" s="97"/>
      <c r="AFT52" s="97"/>
      <c r="AFU52" s="97"/>
      <c r="AFV52" s="97"/>
      <c r="AFW52" s="97"/>
      <c r="AFX52" s="97"/>
      <c r="AFY52" s="97"/>
      <c r="AFZ52" s="97"/>
      <c r="AGA52" s="97"/>
      <c r="AGB52" s="97"/>
      <c r="AGC52" s="97"/>
      <c r="AGD52" s="97"/>
      <c r="AGE52" s="97"/>
      <c r="AGF52" s="97"/>
      <c r="AGG52" s="97"/>
      <c r="AGH52" s="97"/>
      <c r="AGI52" s="97"/>
      <c r="AGJ52" s="97"/>
      <c r="AGK52" s="97"/>
      <c r="AGL52" s="97"/>
      <c r="AGM52" s="97"/>
      <c r="AGN52" s="97"/>
      <c r="AGO52" s="97"/>
      <c r="AGP52" s="97"/>
      <c r="AGQ52" s="97"/>
      <c r="AGR52" s="97"/>
      <c r="AGS52" s="97"/>
      <c r="AGT52" s="97"/>
      <c r="AGU52" s="97"/>
      <c r="AGV52" s="97"/>
      <c r="AGW52" s="97"/>
      <c r="AGX52" s="97"/>
      <c r="AGY52" s="97"/>
      <c r="AGZ52" s="97"/>
      <c r="AHA52" s="97"/>
      <c r="AHB52" s="97"/>
      <c r="AHC52" s="97"/>
      <c r="AHD52" s="97"/>
      <c r="AHE52" s="97"/>
      <c r="AHF52" s="97"/>
      <c r="AHG52" s="97"/>
      <c r="AHH52" s="97"/>
      <c r="AHI52" s="97"/>
      <c r="AHJ52" s="97"/>
      <c r="AHK52" s="97"/>
      <c r="AHL52" s="97"/>
      <c r="AHM52" s="97"/>
      <c r="AHN52" s="97"/>
      <c r="AHO52" s="97"/>
      <c r="AHP52" s="97"/>
      <c r="AHQ52" s="97"/>
      <c r="AHR52" s="97"/>
      <c r="AHS52" s="97"/>
      <c r="AHT52" s="97"/>
      <c r="AHU52" s="97"/>
      <c r="AHV52" s="97"/>
      <c r="AHW52" s="97"/>
      <c r="AHX52" s="97"/>
      <c r="AHY52" s="97"/>
      <c r="AHZ52" s="97"/>
      <c r="AIA52" s="97"/>
      <c r="AIB52" s="97"/>
      <c r="AIC52" s="97"/>
      <c r="AID52" s="97"/>
      <c r="AIE52" s="97"/>
      <c r="AIF52" s="97"/>
      <c r="AIG52" s="97"/>
      <c r="AIH52" s="97"/>
      <c r="AII52" s="97"/>
      <c r="AIJ52" s="97"/>
      <c r="AIK52" s="97"/>
      <c r="AIL52" s="97"/>
      <c r="AIM52" s="97"/>
      <c r="AIN52" s="97"/>
      <c r="AIO52" s="97"/>
      <c r="AIP52" s="97"/>
      <c r="AIQ52" s="97"/>
      <c r="AIR52" s="97"/>
      <c r="AIS52" s="97"/>
      <c r="AIT52" s="97"/>
      <c r="AIU52" s="97"/>
      <c r="AIV52" s="97"/>
      <c r="AIW52" s="97"/>
      <c r="AIX52" s="97"/>
      <c r="AIY52" s="97"/>
      <c r="AIZ52" s="97"/>
      <c r="AJA52" s="97"/>
      <c r="AJB52" s="97"/>
      <c r="AJC52" s="97"/>
      <c r="AJD52" s="97"/>
      <c r="AJE52" s="97"/>
      <c r="AJF52" s="97"/>
      <c r="AJG52" s="97"/>
      <c r="AJH52" s="97"/>
      <c r="AJI52" s="97"/>
      <c r="AJJ52" s="97"/>
      <c r="AJK52" s="97"/>
      <c r="AJL52" s="97"/>
      <c r="AJM52" s="97"/>
      <c r="AJN52" s="97"/>
      <c r="AJO52" s="97"/>
      <c r="AJP52" s="97"/>
      <c r="AJQ52" s="97"/>
      <c r="AJR52" s="97"/>
      <c r="AJS52" s="97"/>
      <c r="AJT52" s="97"/>
      <c r="AJU52" s="97"/>
      <c r="AJV52" s="97"/>
      <c r="AJW52" s="97"/>
      <c r="AJX52" s="97"/>
      <c r="AJY52" s="97"/>
      <c r="AJZ52" s="97"/>
      <c r="AKA52" s="97"/>
      <c r="AKB52" s="97"/>
      <c r="AKC52" s="97"/>
      <c r="AKD52" s="97"/>
      <c r="AKE52" s="97"/>
      <c r="AKF52" s="97"/>
      <c r="AKG52" s="97"/>
      <c r="AKH52" s="97"/>
      <c r="AKI52" s="97"/>
      <c r="AKJ52" s="97"/>
      <c r="AKK52" s="97"/>
      <c r="AKL52" s="97"/>
      <c r="AKM52" s="97"/>
      <c r="AKN52" s="97"/>
      <c r="AKO52" s="97"/>
      <c r="AKP52" s="97"/>
      <c r="AKQ52" s="97"/>
      <c r="AKR52" s="97"/>
      <c r="AKS52" s="97"/>
      <c r="AKT52" s="97"/>
      <c r="AKU52" s="97"/>
      <c r="AKV52" s="97"/>
      <c r="AKW52" s="97"/>
      <c r="AKX52" s="97"/>
      <c r="AKY52" s="97"/>
      <c r="AKZ52" s="97"/>
      <c r="ALA52" s="97"/>
      <c r="ALB52" s="97"/>
      <c r="ALC52" s="97"/>
      <c r="ALD52" s="97"/>
      <c r="ALE52" s="97"/>
      <c r="ALF52" s="97"/>
      <c r="ALG52" s="97"/>
      <c r="ALH52" s="97"/>
      <c r="ALI52" s="97"/>
      <c r="ALJ52" s="97"/>
      <c r="ALK52" s="97"/>
      <c r="ALL52" s="97"/>
      <c r="ALM52" s="97"/>
      <c r="ALN52" s="97"/>
      <c r="ALO52" s="97"/>
      <c r="ALP52" s="97"/>
      <c r="ALQ52" s="97"/>
      <c r="ALR52" s="97"/>
      <c r="ALS52" s="97"/>
      <c r="ALT52" s="97"/>
      <c r="ALU52" s="97"/>
      <c r="ALV52" s="97"/>
      <c r="ALW52" s="97"/>
      <c r="ALX52" s="97"/>
      <c r="ALY52" s="97"/>
      <c r="ALZ52" s="97"/>
      <c r="AMA52" s="97"/>
      <c r="AMB52" s="97"/>
      <c r="AMC52" s="97"/>
      <c r="AMD52" s="97"/>
      <c r="AME52" s="97"/>
      <c r="AMF52" s="97"/>
      <c r="AMG52" s="97"/>
      <c r="AMH52" s="97"/>
      <c r="AMI52" s="97"/>
      <c r="AMJ52" s="97"/>
      <c r="AMK52" s="97"/>
    </row>
    <row r="53" spans="1:1027" ht="31.5" x14ac:dyDescent="0.25">
      <c r="A53" s="44" t="s">
        <v>270</v>
      </c>
      <c r="B53" s="45" t="s">
        <v>554</v>
      </c>
      <c r="C53" s="46" t="s">
        <v>515</v>
      </c>
      <c r="D53" s="88">
        <v>829.91</v>
      </c>
      <c r="E53" s="102"/>
      <c r="F53" s="103"/>
      <c r="G53" s="103"/>
      <c r="H53" s="100">
        <f t="shared" si="0"/>
        <v>0</v>
      </c>
      <c r="I53" s="103">
        <v>2</v>
      </c>
      <c r="J53" s="103"/>
      <c r="K53" s="103">
        <v>1</v>
      </c>
      <c r="L53" s="100">
        <f t="shared" si="1"/>
        <v>3</v>
      </c>
      <c r="M53" s="103"/>
      <c r="N53" s="103">
        <v>2</v>
      </c>
      <c r="O53" s="103">
        <v>2</v>
      </c>
      <c r="P53" s="100">
        <f t="shared" si="2"/>
        <v>4</v>
      </c>
      <c r="Q53" s="103">
        <v>2</v>
      </c>
      <c r="R53" s="103"/>
      <c r="S53" s="103"/>
      <c r="T53" s="100">
        <f t="shared" si="3"/>
        <v>2</v>
      </c>
      <c r="U53" s="100">
        <f t="shared" si="4"/>
        <v>9</v>
      </c>
      <c r="V53" s="100">
        <f t="shared" si="5"/>
        <v>7469.19</v>
      </c>
      <c r="W53" s="126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</row>
    <row r="54" spans="1:1027" ht="15.75" x14ac:dyDescent="0.25">
      <c r="A54" s="44" t="s">
        <v>271</v>
      </c>
      <c r="B54" s="45" t="s">
        <v>63</v>
      </c>
      <c r="C54" s="46" t="s">
        <v>39</v>
      </c>
      <c r="D54" s="158">
        <v>1930.65</v>
      </c>
      <c r="E54" s="104"/>
      <c r="F54" s="103"/>
      <c r="G54" s="103">
        <v>3</v>
      </c>
      <c r="H54" s="100">
        <f t="shared" si="0"/>
        <v>3</v>
      </c>
      <c r="I54" s="103"/>
      <c r="J54" s="103"/>
      <c r="K54" s="103">
        <v>3</v>
      </c>
      <c r="L54" s="100">
        <f t="shared" si="1"/>
        <v>3</v>
      </c>
      <c r="M54" s="103"/>
      <c r="N54" s="103">
        <v>5</v>
      </c>
      <c r="O54" s="103"/>
      <c r="P54" s="100">
        <f t="shared" si="2"/>
        <v>5</v>
      </c>
      <c r="Q54" s="103">
        <v>2</v>
      </c>
      <c r="R54" s="103">
        <v>2</v>
      </c>
      <c r="S54" s="103"/>
      <c r="T54" s="100">
        <f t="shared" si="3"/>
        <v>4</v>
      </c>
      <c r="U54" s="100">
        <f t="shared" si="4"/>
        <v>15</v>
      </c>
      <c r="V54" s="100">
        <f t="shared" si="5"/>
        <v>28959.75</v>
      </c>
      <c r="W54" s="126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</row>
    <row r="55" spans="1:1027" ht="15.75" x14ac:dyDescent="0.25">
      <c r="A55" s="44" t="s">
        <v>272</v>
      </c>
      <c r="B55" s="45" t="s">
        <v>64</v>
      </c>
      <c r="C55" s="46" t="s">
        <v>39</v>
      </c>
      <c r="D55" s="158">
        <v>4409.55</v>
      </c>
      <c r="E55" s="102"/>
      <c r="F55" s="103"/>
      <c r="G55" s="103">
        <v>3</v>
      </c>
      <c r="H55" s="100">
        <f t="shared" si="0"/>
        <v>3</v>
      </c>
      <c r="I55" s="103">
        <v>2</v>
      </c>
      <c r="J55" s="103">
        <v>2</v>
      </c>
      <c r="K55" s="103"/>
      <c r="L55" s="100">
        <f t="shared" si="1"/>
        <v>4</v>
      </c>
      <c r="M55" s="103"/>
      <c r="N55" s="103">
        <v>3</v>
      </c>
      <c r="O55" s="103"/>
      <c r="P55" s="100">
        <f t="shared" si="2"/>
        <v>3</v>
      </c>
      <c r="Q55" s="103">
        <v>2</v>
      </c>
      <c r="R55" s="103">
        <v>3</v>
      </c>
      <c r="S55" s="103"/>
      <c r="T55" s="100">
        <f t="shared" si="3"/>
        <v>5</v>
      </c>
      <c r="U55" s="100">
        <f t="shared" si="4"/>
        <v>15</v>
      </c>
      <c r="V55" s="100">
        <f t="shared" si="5"/>
        <v>66143.25</v>
      </c>
      <c r="W55" s="126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</row>
    <row r="56" spans="1:1027" ht="31.5" x14ac:dyDescent="0.25">
      <c r="A56" s="44" t="s">
        <v>200</v>
      </c>
      <c r="B56" s="62" t="s">
        <v>224</v>
      </c>
      <c r="C56" s="63"/>
      <c r="D56" s="91"/>
      <c r="E56" s="102"/>
      <c r="F56" s="103"/>
      <c r="G56" s="103"/>
      <c r="H56" s="100">
        <f t="shared" si="0"/>
        <v>0</v>
      </c>
      <c r="I56" s="103"/>
      <c r="J56" s="103"/>
      <c r="K56" s="103"/>
      <c r="L56" s="100">
        <f t="shared" si="1"/>
        <v>0</v>
      </c>
      <c r="M56" s="103"/>
      <c r="N56" s="103"/>
      <c r="O56" s="103"/>
      <c r="P56" s="100">
        <f t="shared" si="2"/>
        <v>0</v>
      </c>
      <c r="Q56" s="103"/>
      <c r="R56" s="103"/>
      <c r="S56" s="103"/>
      <c r="T56" s="100">
        <f t="shared" si="3"/>
        <v>0</v>
      </c>
      <c r="U56" s="100">
        <f t="shared" si="4"/>
        <v>0</v>
      </c>
      <c r="V56" s="100">
        <f t="shared" si="5"/>
        <v>0</v>
      </c>
      <c r="W56" s="126">
        <f t="shared" si="6"/>
        <v>0</v>
      </c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</row>
    <row r="57" spans="1:1027" ht="31.5" x14ac:dyDescent="0.25">
      <c r="A57" s="44" t="s">
        <v>273</v>
      </c>
      <c r="B57" s="51" t="s">
        <v>65</v>
      </c>
      <c r="C57" s="50" t="s">
        <v>525</v>
      </c>
      <c r="D57" s="88">
        <v>70.17</v>
      </c>
      <c r="E57" s="104">
        <v>2.23</v>
      </c>
      <c r="F57" s="103">
        <v>4.3499999999999996</v>
      </c>
      <c r="G57" s="103">
        <v>6.8</v>
      </c>
      <c r="H57" s="100">
        <f t="shared" si="0"/>
        <v>13.379999999999999</v>
      </c>
      <c r="I57" s="103">
        <v>4.63</v>
      </c>
      <c r="J57" s="103">
        <v>4.13</v>
      </c>
      <c r="K57" s="103">
        <v>1.86</v>
      </c>
      <c r="L57" s="100">
        <f t="shared" si="1"/>
        <v>10.62</v>
      </c>
      <c r="M57" s="103">
        <v>2.5299999999999998</v>
      </c>
      <c r="N57" s="103">
        <v>7.45</v>
      </c>
      <c r="O57" s="103">
        <v>3.14</v>
      </c>
      <c r="P57" s="100">
        <f t="shared" si="2"/>
        <v>13.120000000000001</v>
      </c>
      <c r="Q57" s="103">
        <v>2.88</v>
      </c>
      <c r="R57" s="103">
        <v>3.58</v>
      </c>
      <c r="S57" s="103">
        <v>2.4500000000000002</v>
      </c>
      <c r="T57" s="100">
        <f t="shared" si="3"/>
        <v>8.91</v>
      </c>
      <c r="U57" s="100">
        <f t="shared" si="4"/>
        <v>46.03</v>
      </c>
      <c r="V57" s="100">
        <f t="shared" si="5"/>
        <v>3229.9251000000004</v>
      </c>
      <c r="W57" s="126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</row>
    <row r="58" spans="1:1027" ht="30" customHeight="1" x14ac:dyDescent="0.25">
      <c r="A58" s="44" t="s">
        <v>274</v>
      </c>
      <c r="B58" s="45" t="s">
        <v>553</v>
      </c>
      <c r="C58" s="46" t="s">
        <v>515</v>
      </c>
      <c r="D58" s="88">
        <v>2586.6</v>
      </c>
      <c r="E58" s="102"/>
      <c r="F58" s="103">
        <v>3</v>
      </c>
      <c r="G58" s="103">
        <v>2</v>
      </c>
      <c r="H58" s="100">
        <f t="shared" si="0"/>
        <v>5</v>
      </c>
      <c r="I58" s="103"/>
      <c r="J58" s="103">
        <v>7</v>
      </c>
      <c r="K58" s="103">
        <v>3</v>
      </c>
      <c r="L58" s="100">
        <f t="shared" si="1"/>
        <v>10</v>
      </c>
      <c r="M58" s="103">
        <v>2</v>
      </c>
      <c r="N58" s="103">
        <v>5</v>
      </c>
      <c r="O58" s="103"/>
      <c r="P58" s="100">
        <f t="shared" si="2"/>
        <v>7</v>
      </c>
      <c r="Q58" s="103">
        <v>5</v>
      </c>
      <c r="R58" s="103"/>
      <c r="S58" s="103">
        <v>3</v>
      </c>
      <c r="T58" s="100">
        <f t="shared" si="3"/>
        <v>8</v>
      </c>
      <c r="U58" s="100">
        <f t="shared" si="4"/>
        <v>30</v>
      </c>
      <c r="V58" s="100">
        <f t="shared" si="5"/>
        <v>77598</v>
      </c>
      <c r="W58" s="126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</row>
    <row r="59" spans="1:1027" ht="15.75" x14ac:dyDescent="0.25">
      <c r="A59" s="44" t="s">
        <v>275</v>
      </c>
      <c r="B59" s="45" t="s">
        <v>548</v>
      </c>
      <c r="C59" s="46" t="s">
        <v>39</v>
      </c>
      <c r="D59" s="88">
        <v>866.55</v>
      </c>
      <c r="E59" s="104">
        <v>1</v>
      </c>
      <c r="F59" s="103"/>
      <c r="G59" s="103"/>
      <c r="H59" s="100">
        <f t="shared" si="0"/>
        <v>1</v>
      </c>
      <c r="I59" s="103">
        <v>1</v>
      </c>
      <c r="J59" s="103"/>
      <c r="K59" s="103"/>
      <c r="L59" s="100">
        <f t="shared" si="1"/>
        <v>1</v>
      </c>
      <c r="M59" s="103"/>
      <c r="N59" s="103"/>
      <c r="O59" s="103"/>
      <c r="P59" s="100">
        <f t="shared" si="2"/>
        <v>0</v>
      </c>
      <c r="Q59" s="103"/>
      <c r="R59" s="103">
        <v>1</v>
      </c>
      <c r="S59" s="103"/>
      <c r="T59" s="100">
        <f t="shared" si="3"/>
        <v>1</v>
      </c>
      <c r="U59" s="100">
        <f t="shared" si="4"/>
        <v>3</v>
      </c>
      <c r="V59" s="100">
        <f t="shared" si="5"/>
        <v>2599.6499999999996</v>
      </c>
      <c r="W59" s="126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</row>
    <row r="60" spans="1:1027" ht="31.5" x14ac:dyDescent="0.25">
      <c r="A60" s="44" t="s">
        <v>276</v>
      </c>
      <c r="B60" s="45" t="s">
        <v>66</v>
      </c>
      <c r="C60" s="46" t="s">
        <v>39</v>
      </c>
      <c r="D60" s="88">
        <v>617.61</v>
      </c>
      <c r="E60" s="102"/>
      <c r="F60" s="103">
        <v>1</v>
      </c>
      <c r="G60" s="103"/>
      <c r="H60" s="100">
        <f t="shared" si="0"/>
        <v>1</v>
      </c>
      <c r="I60" s="103"/>
      <c r="J60" s="103"/>
      <c r="K60" s="103"/>
      <c r="L60" s="100">
        <f t="shared" si="1"/>
        <v>0</v>
      </c>
      <c r="M60" s="103"/>
      <c r="N60" s="103"/>
      <c r="O60" s="103">
        <v>1</v>
      </c>
      <c r="P60" s="100">
        <f t="shared" si="2"/>
        <v>1</v>
      </c>
      <c r="Q60" s="103"/>
      <c r="R60" s="103"/>
      <c r="S60" s="103"/>
      <c r="T60" s="100">
        <f t="shared" si="3"/>
        <v>0</v>
      </c>
      <c r="U60" s="100">
        <f t="shared" si="4"/>
        <v>2</v>
      </c>
      <c r="V60" s="100">
        <f t="shared" si="5"/>
        <v>1235.22</v>
      </c>
      <c r="W60" s="126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</row>
    <row r="61" spans="1:1027" ht="39.75" customHeight="1" x14ac:dyDescent="0.25">
      <c r="A61" s="44" t="s">
        <v>277</v>
      </c>
      <c r="B61" s="45" t="s">
        <v>67</v>
      </c>
      <c r="C61" s="46" t="s">
        <v>515</v>
      </c>
      <c r="D61" s="88">
        <v>834.18</v>
      </c>
      <c r="E61" s="102"/>
      <c r="F61" s="103"/>
      <c r="G61" s="103">
        <v>1</v>
      </c>
      <c r="H61" s="100">
        <f t="shared" si="0"/>
        <v>1</v>
      </c>
      <c r="I61" s="103"/>
      <c r="J61" s="103">
        <v>1</v>
      </c>
      <c r="K61" s="103"/>
      <c r="L61" s="100">
        <f t="shared" si="1"/>
        <v>1</v>
      </c>
      <c r="M61" s="103"/>
      <c r="N61" s="103">
        <v>1</v>
      </c>
      <c r="O61" s="103"/>
      <c r="P61" s="100">
        <f t="shared" si="2"/>
        <v>1</v>
      </c>
      <c r="Q61" s="103">
        <v>1</v>
      </c>
      <c r="R61" s="103"/>
      <c r="S61" s="103"/>
      <c r="T61" s="100">
        <f t="shared" si="3"/>
        <v>1</v>
      </c>
      <c r="U61" s="100">
        <f t="shared" si="4"/>
        <v>4</v>
      </c>
      <c r="V61" s="100">
        <f t="shared" si="5"/>
        <v>3336.72</v>
      </c>
      <c r="W61" s="126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</row>
    <row r="62" spans="1:1027" ht="15.75" x14ac:dyDescent="0.25">
      <c r="A62" s="44" t="s">
        <v>278</v>
      </c>
      <c r="B62" s="53" t="s">
        <v>68</v>
      </c>
      <c r="C62" s="157" t="s">
        <v>69</v>
      </c>
      <c r="D62" s="101"/>
      <c r="E62" s="108"/>
      <c r="F62" s="103"/>
      <c r="G62" s="103"/>
      <c r="H62" s="100">
        <f t="shared" si="0"/>
        <v>0</v>
      </c>
      <c r="I62" s="103"/>
      <c r="J62" s="103"/>
      <c r="K62" s="103"/>
      <c r="L62" s="100">
        <f t="shared" si="1"/>
        <v>0</v>
      </c>
      <c r="M62" s="103"/>
      <c r="N62" s="103"/>
      <c r="O62" s="103"/>
      <c r="P62" s="100">
        <f t="shared" si="2"/>
        <v>0</v>
      </c>
      <c r="Q62" s="103"/>
      <c r="R62" s="103"/>
      <c r="S62" s="103"/>
      <c r="T62" s="100">
        <f t="shared" si="3"/>
        <v>0</v>
      </c>
      <c r="U62" s="100">
        <f t="shared" si="4"/>
        <v>0</v>
      </c>
      <c r="V62" s="100">
        <f t="shared" si="5"/>
        <v>0</v>
      </c>
      <c r="W62" s="126" t="s">
        <v>549</v>
      </c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</row>
    <row r="63" spans="1:1027" ht="31.5" x14ac:dyDescent="0.25">
      <c r="A63" s="44" t="s">
        <v>279</v>
      </c>
      <c r="B63" s="53" t="s">
        <v>70</v>
      </c>
      <c r="C63" s="48" t="s">
        <v>512</v>
      </c>
      <c r="D63" s="161">
        <v>956.89</v>
      </c>
      <c r="E63" s="102"/>
      <c r="F63" s="103"/>
      <c r="G63" s="103">
        <v>2</v>
      </c>
      <c r="H63" s="100">
        <f t="shared" si="0"/>
        <v>2</v>
      </c>
      <c r="I63" s="103">
        <v>2</v>
      </c>
      <c r="J63" s="103">
        <v>2</v>
      </c>
      <c r="K63" s="103"/>
      <c r="L63" s="100">
        <f t="shared" si="1"/>
        <v>4</v>
      </c>
      <c r="M63" s="103">
        <v>2</v>
      </c>
      <c r="N63" s="103"/>
      <c r="O63" s="103">
        <v>2</v>
      </c>
      <c r="P63" s="100">
        <f t="shared" si="2"/>
        <v>4</v>
      </c>
      <c r="Q63" s="103">
        <v>2</v>
      </c>
      <c r="R63" s="103"/>
      <c r="S63" s="103"/>
      <c r="T63" s="100">
        <f t="shared" si="3"/>
        <v>2</v>
      </c>
      <c r="U63" s="100">
        <f t="shared" si="4"/>
        <v>12</v>
      </c>
      <c r="V63" s="100">
        <f t="shared" si="5"/>
        <v>11482.68</v>
      </c>
      <c r="W63" s="126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</row>
    <row r="64" spans="1:1027" ht="15.75" x14ac:dyDescent="0.25">
      <c r="A64" s="44" t="s">
        <v>280</v>
      </c>
      <c r="B64" s="45" t="s">
        <v>71</v>
      </c>
      <c r="C64" s="46" t="s">
        <v>97</v>
      </c>
      <c r="D64" s="88">
        <v>752.71</v>
      </c>
      <c r="E64" s="102">
        <v>1</v>
      </c>
      <c r="F64" s="103"/>
      <c r="G64" s="103">
        <v>1</v>
      </c>
      <c r="H64" s="100">
        <f t="shared" si="0"/>
        <v>2</v>
      </c>
      <c r="I64" s="103"/>
      <c r="J64" s="103"/>
      <c r="K64" s="103"/>
      <c r="L64" s="100">
        <f t="shared" si="1"/>
        <v>0</v>
      </c>
      <c r="M64" s="103"/>
      <c r="N64" s="103"/>
      <c r="O64" s="103">
        <v>1</v>
      </c>
      <c r="P64" s="100">
        <f t="shared" si="2"/>
        <v>1</v>
      </c>
      <c r="Q64" s="103">
        <v>1</v>
      </c>
      <c r="R64" s="103">
        <v>1</v>
      </c>
      <c r="S64" s="103"/>
      <c r="T64" s="100">
        <f t="shared" si="3"/>
        <v>2</v>
      </c>
      <c r="U64" s="100">
        <f t="shared" si="4"/>
        <v>5</v>
      </c>
      <c r="V64" s="100">
        <f t="shared" si="5"/>
        <v>3763.55</v>
      </c>
      <c r="W64" s="126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</row>
    <row r="65" spans="1:37 1026:1027" ht="31.5" x14ac:dyDescent="0.25">
      <c r="A65" s="37" t="s">
        <v>201</v>
      </c>
      <c r="B65" s="58" t="s">
        <v>236</v>
      </c>
      <c r="C65" s="64"/>
      <c r="D65" s="88"/>
      <c r="E65" s="102"/>
      <c r="F65" s="103"/>
      <c r="G65" s="103"/>
      <c r="H65" s="100">
        <f t="shared" si="0"/>
        <v>0</v>
      </c>
      <c r="I65" s="103"/>
      <c r="J65" s="103"/>
      <c r="K65" s="103"/>
      <c r="L65" s="100">
        <f t="shared" si="1"/>
        <v>0</v>
      </c>
      <c r="M65" s="103"/>
      <c r="N65" s="103"/>
      <c r="O65" s="103"/>
      <c r="P65" s="100">
        <f t="shared" si="2"/>
        <v>0</v>
      </c>
      <c r="Q65" s="103"/>
      <c r="R65" s="103"/>
      <c r="S65" s="103"/>
      <c r="T65" s="100">
        <f t="shared" si="3"/>
        <v>0</v>
      </c>
      <c r="U65" s="100">
        <f t="shared" si="4"/>
        <v>0</v>
      </c>
      <c r="V65" s="100">
        <f t="shared" si="5"/>
        <v>0</v>
      </c>
      <c r="W65" s="126">
        <f t="shared" si="6"/>
        <v>0</v>
      </c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</row>
    <row r="66" spans="1:37 1026:1027" s="7" customFormat="1" ht="48.75" customHeight="1" x14ac:dyDescent="0.25">
      <c r="A66" s="44" t="s">
        <v>281</v>
      </c>
      <c r="B66" s="45" t="s">
        <v>542</v>
      </c>
      <c r="C66" s="46" t="s">
        <v>97</v>
      </c>
      <c r="D66" s="88">
        <v>1171.57</v>
      </c>
      <c r="E66" s="102"/>
      <c r="F66" s="103"/>
      <c r="G66" s="103">
        <v>12</v>
      </c>
      <c r="H66" s="100">
        <f t="shared" si="0"/>
        <v>12</v>
      </c>
      <c r="I66" s="103">
        <v>14.6</v>
      </c>
      <c r="J66" s="103">
        <v>12.5</v>
      </c>
      <c r="K66" s="103"/>
      <c r="L66" s="100">
        <f t="shared" si="1"/>
        <v>27.1</v>
      </c>
      <c r="M66" s="103">
        <v>5.6</v>
      </c>
      <c r="N66" s="103">
        <v>8.1999999999999993</v>
      </c>
      <c r="O66" s="103">
        <v>5</v>
      </c>
      <c r="P66" s="100">
        <f t="shared" si="2"/>
        <v>18.799999999999997</v>
      </c>
      <c r="Q66" s="103">
        <v>11.8</v>
      </c>
      <c r="R66" s="103"/>
      <c r="S66" s="103"/>
      <c r="T66" s="100">
        <f t="shared" si="3"/>
        <v>11.8</v>
      </c>
      <c r="U66" s="100">
        <f t="shared" si="4"/>
        <v>69.7</v>
      </c>
      <c r="V66" s="100">
        <f t="shared" si="5"/>
        <v>81658.429000000004</v>
      </c>
      <c r="W66" s="126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ML66"/>
      <c r="AMM66"/>
    </row>
    <row r="67" spans="1:37 1026:1027" ht="31.5" x14ac:dyDescent="0.25">
      <c r="A67" s="65" t="s">
        <v>282</v>
      </c>
      <c r="B67" s="45" t="s">
        <v>72</v>
      </c>
      <c r="C67" s="46" t="s">
        <v>97</v>
      </c>
      <c r="D67" s="88">
        <v>161.85</v>
      </c>
      <c r="E67" s="104">
        <v>10</v>
      </c>
      <c r="F67" s="103">
        <v>20</v>
      </c>
      <c r="G67" s="103">
        <v>14</v>
      </c>
      <c r="H67" s="100">
        <f t="shared" si="0"/>
        <v>44</v>
      </c>
      <c r="I67" s="103">
        <v>20</v>
      </c>
      <c r="J67" s="103"/>
      <c r="K67" s="103">
        <v>18</v>
      </c>
      <c r="L67" s="100">
        <f t="shared" si="1"/>
        <v>38</v>
      </c>
      <c r="M67" s="103">
        <v>18.5</v>
      </c>
      <c r="N67" s="103">
        <v>35</v>
      </c>
      <c r="O67" s="103"/>
      <c r="P67" s="100">
        <f t="shared" si="2"/>
        <v>53.5</v>
      </c>
      <c r="Q67" s="104">
        <v>26</v>
      </c>
      <c r="R67" s="103">
        <v>14.8</v>
      </c>
      <c r="S67" s="103">
        <v>18.2</v>
      </c>
      <c r="T67" s="100">
        <f t="shared" si="3"/>
        <v>59</v>
      </c>
      <c r="U67" s="100">
        <f t="shared" si="4"/>
        <v>194.5</v>
      </c>
      <c r="V67" s="100">
        <f t="shared" si="5"/>
        <v>31479.824999999997</v>
      </c>
      <c r="W67" s="126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</row>
    <row r="68" spans="1:37 1026:1027" s="15" customFormat="1" ht="31.5" x14ac:dyDescent="0.25">
      <c r="A68" s="44" t="s">
        <v>283</v>
      </c>
      <c r="B68" s="45" t="s">
        <v>178</v>
      </c>
      <c r="C68" s="46" t="s">
        <v>97</v>
      </c>
      <c r="D68" s="88">
        <v>3220.55</v>
      </c>
      <c r="E68" s="104"/>
      <c r="F68" s="103">
        <v>2</v>
      </c>
      <c r="G68" s="103"/>
      <c r="H68" s="100">
        <f t="shared" si="0"/>
        <v>2</v>
      </c>
      <c r="I68" s="103"/>
      <c r="J68" s="103">
        <v>3</v>
      </c>
      <c r="K68" s="103"/>
      <c r="L68" s="100">
        <f t="shared" si="1"/>
        <v>3</v>
      </c>
      <c r="M68" s="103"/>
      <c r="N68" s="103">
        <v>2</v>
      </c>
      <c r="O68" s="103"/>
      <c r="P68" s="100">
        <f t="shared" si="2"/>
        <v>2</v>
      </c>
      <c r="Q68" s="102">
        <v>3</v>
      </c>
      <c r="R68" s="103"/>
      <c r="S68" s="103"/>
      <c r="T68" s="100">
        <f t="shared" si="3"/>
        <v>3</v>
      </c>
      <c r="U68" s="100">
        <f t="shared" si="4"/>
        <v>10</v>
      </c>
      <c r="V68" s="100">
        <f t="shared" si="5"/>
        <v>32205.5</v>
      </c>
      <c r="W68" s="126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ML68" s="10"/>
      <c r="AMM68" s="10"/>
    </row>
    <row r="69" spans="1:37 1026:1027" ht="19.5" customHeight="1" x14ac:dyDescent="0.25">
      <c r="A69" s="65" t="s">
        <v>284</v>
      </c>
      <c r="B69" s="45" t="s">
        <v>73</v>
      </c>
      <c r="C69" s="46" t="s">
        <v>97</v>
      </c>
      <c r="D69" s="88">
        <v>145.36000000000001</v>
      </c>
      <c r="E69" s="102"/>
      <c r="F69" s="103"/>
      <c r="G69" s="103"/>
      <c r="H69" s="100">
        <f t="shared" si="0"/>
        <v>0</v>
      </c>
      <c r="I69" s="103">
        <v>3</v>
      </c>
      <c r="J69" s="103"/>
      <c r="K69" s="103"/>
      <c r="L69" s="100">
        <f t="shared" si="1"/>
        <v>3</v>
      </c>
      <c r="M69" s="103">
        <v>4</v>
      </c>
      <c r="N69" s="103"/>
      <c r="O69" s="103">
        <v>3</v>
      </c>
      <c r="P69" s="100">
        <f t="shared" si="2"/>
        <v>7</v>
      </c>
      <c r="Q69" s="102"/>
      <c r="R69" s="103"/>
      <c r="S69" s="103"/>
      <c r="T69" s="100">
        <f t="shared" si="3"/>
        <v>0</v>
      </c>
      <c r="U69" s="100">
        <f t="shared" si="4"/>
        <v>10</v>
      </c>
      <c r="V69" s="100">
        <f t="shared" si="5"/>
        <v>1453.6000000000001</v>
      </c>
      <c r="W69" s="126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</row>
    <row r="70" spans="1:37 1026:1027" ht="31.5" x14ac:dyDescent="0.25">
      <c r="A70" s="44" t="s">
        <v>285</v>
      </c>
      <c r="B70" s="45" t="s">
        <v>74</v>
      </c>
      <c r="C70" s="46" t="s">
        <v>97</v>
      </c>
      <c r="D70" s="88">
        <v>317.19</v>
      </c>
      <c r="E70" s="104">
        <v>23</v>
      </c>
      <c r="F70" s="103"/>
      <c r="G70" s="103">
        <v>11.8</v>
      </c>
      <c r="H70" s="100">
        <f t="shared" si="0"/>
        <v>34.799999999999997</v>
      </c>
      <c r="I70" s="103"/>
      <c r="J70" s="103">
        <v>25</v>
      </c>
      <c r="K70" s="103">
        <v>18</v>
      </c>
      <c r="L70" s="100">
        <f t="shared" si="1"/>
        <v>43</v>
      </c>
      <c r="M70" s="103"/>
      <c r="N70" s="103">
        <v>22.7</v>
      </c>
      <c r="O70" s="103">
        <v>13</v>
      </c>
      <c r="P70" s="100">
        <f t="shared" si="2"/>
        <v>35.700000000000003</v>
      </c>
      <c r="Q70" s="103">
        <v>8</v>
      </c>
      <c r="R70" s="103">
        <v>12</v>
      </c>
      <c r="S70" s="103">
        <v>14</v>
      </c>
      <c r="T70" s="100">
        <f t="shared" si="3"/>
        <v>34</v>
      </c>
      <c r="U70" s="100">
        <f t="shared" si="4"/>
        <v>147.5</v>
      </c>
      <c r="V70" s="100">
        <f t="shared" si="5"/>
        <v>46785.525000000001</v>
      </c>
      <c r="W70" s="126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</row>
    <row r="71" spans="1:37 1026:1027" ht="31.5" x14ac:dyDescent="0.25">
      <c r="A71" s="65" t="s">
        <v>286</v>
      </c>
      <c r="B71" s="55" t="s">
        <v>75</v>
      </c>
      <c r="C71" s="46" t="s">
        <v>97</v>
      </c>
      <c r="D71" s="88">
        <v>425.07</v>
      </c>
      <c r="E71" s="104"/>
      <c r="F71" s="103">
        <v>5</v>
      </c>
      <c r="G71" s="103">
        <v>5</v>
      </c>
      <c r="H71" s="100">
        <f t="shared" si="0"/>
        <v>10</v>
      </c>
      <c r="I71" s="103">
        <v>6</v>
      </c>
      <c r="J71" s="103">
        <v>7</v>
      </c>
      <c r="K71" s="103"/>
      <c r="L71" s="100">
        <f t="shared" si="1"/>
        <v>13</v>
      </c>
      <c r="M71" s="103">
        <v>4</v>
      </c>
      <c r="N71" s="103">
        <v>4</v>
      </c>
      <c r="O71" s="103">
        <v>6</v>
      </c>
      <c r="P71" s="100">
        <f t="shared" si="2"/>
        <v>14</v>
      </c>
      <c r="Q71" s="103">
        <v>5</v>
      </c>
      <c r="R71" s="103">
        <v>5</v>
      </c>
      <c r="S71" s="103"/>
      <c r="T71" s="100">
        <f t="shared" si="3"/>
        <v>10</v>
      </c>
      <c r="U71" s="100">
        <f t="shared" si="4"/>
        <v>47</v>
      </c>
      <c r="V71" s="100">
        <f t="shared" si="5"/>
        <v>19978.29</v>
      </c>
      <c r="W71" s="126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</row>
    <row r="72" spans="1:37 1026:1027" ht="15.75" x14ac:dyDescent="0.25">
      <c r="A72" s="44" t="s">
        <v>287</v>
      </c>
      <c r="B72" s="45" t="s">
        <v>76</v>
      </c>
      <c r="C72" s="46" t="s">
        <v>77</v>
      </c>
      <c r="D72" s="88">
        <v>218.64</v>
      </c>
      <c r="E72" s="104"/>
      <c r="F72" s="103">
        <v>1</v>
      </c>
      <c r="G72" s="103"/>
      <c r="H72" s="100">
        <f t="shared" si="0"/>
        <v>1</v>
      </c>
      <c r="I72" s="103">
        <v>1</v>
      </c>
      <c r="J72" s="103"/>
      <c r="K72" s="103"/>
      <c r="L72" s="100">
        <f t="shared" si="1"/>
        <v>1</v>
      </c>
      <c r="M72" s="103">
        <v>1</v>
      </c>
      <c r="N72" s="103"/>
      <c r="O72" s="103"/>
      <c r="P72" s="100">
        <f t="shared" si="2"/>
        <v>1</v>
      </c>
      <c r="Q72" s="103"/>
      <c r="R72" s="103">
        <v>1</v>
      </c>
      <c r="S72" s="103"/>
      <c r="T72" s="100">
        <f t="shared" si="3"/>
        <v>1</v>
      </c>
      <c r="U72" s="100">
        <f t="shared" si="4"/>
        <v>4</v>
      </c>
      <c r="V72" s="100">
        <f t="shared" si="5"/>
        <v>874.56</v>
      </c>
      <c r="W72" s="126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</row>
    <row r="73" spans="1:37 1026:1027" ht="47.25" x14ac:dyDescent="0.25">
      <c r="A73" s="37" t="s">
        <v>202</v>
      </c>
      <c r="B73" s="58" t="s">
        <v>225</v>
      </c>
      <c r="C73" s="59"/>
      <c r="D73" s="91"/>
      <c r="E73" s="102"/>
      <c r="F73" s="103"/>
      <c r="G73" s="103"/>
      <c r="H73" s="100">
        <f t="shared" si="0"/>
        <v>0</v>
      </c>
      <c r="I73" s="103"/>
      <c r="J73" s="103"/>
      <c r="K73" s="103"/>
      <c r="L73" s="100">
        <f t="shared" si="1"/>
        <v>0</v>
      </c>
      <c r="M73" s="103"/>
      <c r="N73" s="103"/>
      <c r="O73" s="103"/>
      <c r="P73" s="100">
        <f t="shared" si="2"/>
        <v>0</v>
      </c>
      <c r="Q73" s="103"/>
      <c r="R73" s="103"/>
      <c r="S73" s="103"/>
      <c r="T73" s="100">
        <f t="shared" si="3"/>
        <v>0</v>
      </c>
      <c r="U73" s="100">
        <f t="shared" si="4"/>
        <v>0</v>
      </c>
      <c r="V73" s="100">
        <f t="shared" si="5"/>
        <v>0</v>
      </c>
      <c r="W73" s="126">
        <f t="shared" si="6"/>
        <v>0</v>
      </c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</row>
    <row r="74" spans="1:37 1026:1027" s="7" customFormat="1" ht="15.75" x14ac:dyDescent="0.25">
      <c r="A74" s="44" t="s">
        <v>288</v>
      </c>
      <c r="B74" s="45" t="s">
        <v>550</v>
      </c>
      <c r="C74" s="46" t="s">
        <v>78</v>
      </c>
      <c r="D74" s="88">
        <v>1239.79</v>
      </c>
      <c r="E74" s="102"/>
      <c r="F74" s="103"/>
      <c r="G74" s="103">
        <v>3</v>
      </c>
      <c r="H74" s="100">
        <f t="shared" si="0"/>
        <v>3</v>
      </c>
      <c r="I74" s="103">
        <v>3</v>
      </c>
      <c r="J74" s="103"/>
      <c r="K74" s="103">
        <v>2</v>
      </c>
      <c r="L74" s="100">
        <f t="shared" si="1"/>
        <v>5</v>
      </c>
      <c r="M74" s="103">
        <v>4</v>
      </c>
      <c r="N74" s="103">
        <v>3</v>
      </c>
      <c r="O74" s="103">
        <v>1</v>
      </c>
      <c r="P74" s="100">
        <f t="shared" si="2"/>
        <v>8</v>
      </c>
      <c r="Q74" s="103">
        <v>2</v>
      </c>
      <c r="R74" s="103">
        <v>2</v>
      </c>
      <c r="S74" s="103"/>
      <c r="T74" s="100">
        <f t="shared" si="3"/>
        <v>4</v>
      </c>
      <c r="U74" s="100">
        <f t="shared" si="4"/>
        <v>20</v>
      </c>
      <c r="V74" s="100">
        <f t="shared" si="5"/>
        <v>24795.8</v>
      </c>
      <c r="W74" s="126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ML74"/>
      <c r="AMM74"/>
    </row>
    <row r="75" spans="1:37 1026:1027" ht="31.5" x14ac:dyDescent="0.25">
      <c r="A75" s="44" t="s">
        <v>289</v>
      </c>
      <c r="B75" s="53" t="s">
        <v>79</v>
      </c>
      <c r="C75" s="48" t="s">
        <v>516</v>
      </c>
      <c r="D75" s="83">
        <v>1520.38</v>
      </c>
      <c r="E75" s="104">
        <v>4</v>
      </c>
      <c r="F75" s="103">
        <v>5</v>
      </c>
      <c r="G75" s="103">
        <v>3.8</v>
      </c>
      <c r="H75" s="100">
        <f t="shared" si="0"/>
        <v>12.8</v>
      </c>
      <c r="I75" s="103">
        <v>6</v>
      </c>
      <c r="J75" s="103">
        <v>4</v>
      </c>
      <c r="K75" s="103">
        <v>5.5</v>
      </c>
      <c r="L75" s="100">
        <f t="shared" si="1"/>
        <v>15.5</v>
      </c>
      <c r="M75" s="103">
        <v>8</v>
      </c>
      <c r="N75" s="103">
        <v>7.5</v>
      </c>
      <c r="O75" s="103">
        <v>5</v>
      </c>
      <c r="P75" s="100">
        <f t="shared" si="2"/>
        <v>20.5</v>
      </c>
      <c r="Q75" s="103">
        <v>5</v>
      </c>
      <c r="R75" s="103">
        <v>4</v>
      </c>
      <c r="S75" s="103">
        <v>6.4</v>
      </c>
      <c r="T75" s="100">
        <f t="shared" si="3"/>
        <v>15.4</v>
      </c>
      <c r="U75" s="100">
        <f t="shared" si="4"/>
        <v>64.2</v>
      </c>
      <c r="V75" s="100">
        <f t="shared" si="5"/>
        <v>97608.396000000008</v>
      </c>
      <c r="W75" s="126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</row>
    <row r="76" spans="1:37 1026:1027" ht="31.5" x14ac:dyDescent="0.25">
      <c r="A76" s="44" t="s">
        <v>290</v>
      </c>
      <c r="B76" s="53" t="s">
        <v>80</v>
      </c>
      <c r="C76" s="48" t="s">
        <v>516</v>
      </c>
      <c r="D76" s="99"/>
      <c r="E76" s="102"/>
      <c r="F76" s="103"/>
      <c r="G76" s="103"/>
      <c r="H76" s="100">
        <f t="shared" ref="H76:H138" si="7">E76+F76+G76</f>
        <v>0</v>
      </c>
      <c r="I76" s="103"/>
      <c r="J76" s="103"/>
      <c r="K76" s="103"/>
      <c r="L76" s="100">
        <f t="shared" ref="L76:L138" si="8">I76+J76+K76</f>
        <v>0</v>
      </c>
      <c r="M76" s="103"/>
      <c r="N76" s="103"/>
      <c r="O76" s="103"/>
      <c r="P76" s="100">
        <f t="shared" ref="P76:P138" si="9">M76+N76+O76</f>
        <v>0</v>
      </c>
      <c r="Q76" s="103"/>
      <c r="R76" s="103"/>
      <c r="S76" s="103"/>
      <c r="T76" s="100">
        <f t="shared" ref="T76:T138" si="10">Q76+R76+S76</f>
        <v>0</v>
      </c>
      <c r="U76" s="100">
        <f t="shared" ref="U76:U138" si="11">T76+P76+L76+H76</f>
        <v>0</v>
      </c>
      <c r="V76" s="100">
        <f t="shared" ref="V76:V138" si="12">U76*D76</f>
        <v>0</v>
      </c>
      <c r="W76" s="126">
        <f t="shared" ref="W76:W134" si="13">H76+L76</f>
        <v>0</v>
      </c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</row>
    <row r="77" spans="1:37 1026:1027" ht="15.75" x14ac:dyDescent="0.25">
      <c r="A77" s="44" t="s">
        <v>291</v>
      </c>
      <c r="B77" s="53" t="s">
        <v>81</v>
      </c>
      <c r="C77" s="48" t="s">
        <v>82</v>
      </c>
      <c r="D77" s="85">
        <v>333.89</v>
      </c>
      <c r="E77" s="102"/>
      <c r="F77" s="103"/>
      <c r="G77" s="103">
        <v>5</v>
      </c>
      <c r="H77" s="100">
        <f t="shared" si="7"/>
        <v>5</v>
      </c>
      <c r="I77" s="103">
        <v>4</v>
      </c>
      <c r="J77" s="103">
        <v>3</v>
      </c>
      <c r="K77" s="103"/>
      <c r="L77" s="100">
        <f t="shared" si="8"/>
        <v>7</v>
      </c>
      <c r="M77" s="103">
        <v>4</v>
      </c>
      <c r="N77" s="103"/>
      <c r="O77" s="103">
        <v>4</v>
      </c>
      <c r="P77" s="100">
        <f t="shared" si="9"/>
        <v>8</v>
      </c>
      <c r="Q77" s="103"/>
      <c r="R77" s="103">
        <v>3</v>
      </c>
      <c r="S77" s="103"/>
      <c r="T77" s="100">
        <f t="shared" si="10"/>
        <v>3</v>
      </c>
      <c r="U77" s="100">
        <f t="shared" si="11"/>
        <v>23</v>
      </c>
      <c r="V77" s="100">
        <f t="shared" si="12"/>
        <v>7679.4699999999993</v>
      </c>
      <c r="W77" s="126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</row>
    <row r="78" spans="1:37 1026:1027" ht="15.75" x14ac:dyDescent="0.25">
      <c r="A78" s="44" t="s">
        <v>292</v>
      </c>
      <c r="B78" s="53" t="s">
        <v>83</v>
      </c>
      <c r="C78" s="48" t="s">
        <v>82</v>
      </c>
      <c r="D78" s="85">
        <v>333.89</v>
      </c>
      <c r="E78" s="102"/>
      <c r="F78" s="103">
        <v>2</v>
      </c>
      <c r="G78" s="103"/>
      <c r="H78" s="100">
        <f t="shared" si="7"/>
        <v>2</v>
      </c>
      <c r="I78" s="103"/>
      <c r="J78" s="103">
        <v>3</v>
      </c>
      <c r="K78" s="103">
        <v>3</v>
      </c>
      <c r="L78" s="100">
        <f t="shared" si="8"/>
        <v>6</v>
      </c>
      <c r="M78" s="103"/>
      <c r="N78" s="103">
        <v>3</v>
      </c>
      <c r="O78" s="103"/>
      <c r="P78" s="100">
        <f t="shared" si="9"/>
        <v>3</v>
      </c>
      <c r="Q78" s="103">
        <v>2</v>
      </c>
      <c r="R78" s="103">
        <v>2</v>
      </c>
      <c r="S78" s="103"/>
      <c r="T78" s="100">
        <f t="shared" si="10"/>
        <v>4</v>
      </c>
      <c r="U78" s="100">
        <f t="shared" si="11"/>
        <v>15</v>
      </c>
      <c r="V78" s="100">
        <f t="shared" si="12"/>
        <v>5008.3499999999995</v>
      </c>
      <c r="W78" s="126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</row>
    <row r="79" spans="1:37 1026:1027" ht="15.75" x14ac:dyDescent="0.25">
      <c r="A79" s="44" t="s">
        <v>293</v>
      </c>
      <c r="B79" s="45" t="s">
        <v>84</v>
      </c>
      <c r="C79" s="46" t="s">
        <v>78</v>
      </c>
      <c r="D79" s="88">
        <v>1697.22</v>
      </c>
      <c r="E79" s="102">
        <v>2</v>
      </c>
      <c r="F79" s="103">
        <v>3</v>
      </c>
      <c r="G79" s="103">
        <v>2</v>
      </c>
      <c r="H79" s="100">
        <f t="shared" si="7"/>
        <v>7</v>
      </c>
      <c r="I79" s="103"/>
      <c r="J79" s="103"/>
      <c r="K79" s="103">
        <v>3</v>
      </c>
      <c r="L79" s="100">
        <f t="shared" si="8"/>
        <v>3</v>
      </c>
      <c r="M79" s="103"/>
      <c r="N79" s="103">
        <v>3</v>
      </c>
      <c r="O79" s="103">
        <v>2</v>
      </c>
      <c r="P79" s="100">
        <f t="shared" si="9"/>
        <v>5</v>
      </c>
      <c r="Q79" s="103">
        <v>3</v>
      </c>
      <c r="R79" s="103">
        <v>2</v>
      </c>
      <c r="S79" s="103"/>
      <c r="T79" s="100">
        <f t="shared" si="10"/>
        <v>5</v>
      </c>
      <c r="U79" s="100">
        <f t="shared" si="11"/>
        <v>20</v>
      </c>
      <c r="V79" s="100">
        <f t="shared" si="12"/>
        <v>33944.400000000001</v>
      </c>
      <c r="W79" s="126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</row>
    <row r="80" spans="1:37 1026:1027" ht="15.75" x14ac:dyDescent="0.25">
      <c r="A80" s="44" t="s">
        <v>294</v>
      </c>
      <c r="B80" s="53" t="s">
        <v>85</v>
      </c>
      <c r="C80" s="159" t="s">
        <v>86</v>
      </c>
      <c r="D80" s="99"/>
      <c r="E80" s="102"/>
      <c r="F80" s="103"/>
      <c r="G80" s="103"/>
      <c r="H80" s="100">
        <f t="shared" si="7"/>
        <v>0</v>
      </c>
      <c r="I80" s="103"/>
      <c r="J80" s="103"/>
      <c r="K80" s="103"/>
      <c r="L80" s="100">
        <f t="shared" si="8"/>
        <v>0</v>
      </c>
      <c r="M80" s="103"/>
      <c r="N80" s="103"/>
      <c r="O80" s="103"/>
      <c r="P80" s="100">
        <f t="shared" si="9"/>
        <v>0</v>
      </c>
      <c r="Q80" s="103"/>
      <c r="R80" s="103"/>
      <c r="S80" s="103"/>
      <c r="T80" s="100">
        <f t="shared" si="10"/>
        <v>0</v>
      </c>
      <c r="U80" s="100">
        <f t="shared" si="11"/>
        <v>0</v>
      </c>
      <c r="V80" s="100">
        <f t="shared" si="12"/>
        <v>0</v>
      </c>
      <c r="W80" s="126">
        <f t="shared" si="13"/>
        <v>0</v>
      </c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</row>
    <row r="81" spans="1:1027" ht="15.75" x14ac:dyDescent="0.25">
      <c r="A81" s="44" t="s">
        <v>295</v>
      </c>
      <c r="B81" s="53" t="s">
        <v>87</v>
      </c>
      <c r="C81" s="159" t="s">
        <v>86</v>
      </c>
      <c r="D81" s="99"/>
      <c r="E81" s="102"/>
      <c r="F81" s="103"/>
      <c r="G81" s="103"/>
      <c r="H81" s="100">
        <f t="shared" si="7"/>
        <v>0</v>
      </c>
      <c r="I81" s="103"/>
      <c r="J81" s="103"/>
      <c r="K81" s="103"/>
      <c r="L81" s="100">
        <f t="shared" si="8"/>
        <v>0</v>
      </c>
      <c r="M81" s="103"/>
      <c r="N81" s="103"/>
      <c r="O81" s="103"/>
      <c r="P81" s="100">
        <f t="shared" si="9"/>
        <v>0</v>
      </c>
      <c r="Q81" s="103"/>
      <c r="R81" s="103"/>
      <c r="S81" s="103"/>
      <c r="T81" s="100">
        <f t="shared" si="10"/>
        <v>0</v>
      </c>
      <c r="U81" s="100">
        <f t="shared" si="11"/>
        <v>0</v>
      </c>
      <c r="V81" s="100">
        <f t="shared" si="12"/>
        <v>0</v>
      </c>
      <c r="W81" s="126">
        <f t="shared" si="13"/>
        <v>0</v>
      </c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</row>
    <row r="82" spans="1:1027" ht="15.75" x14ac:dyDescent="0.25">
      <c r="A82" s="44" t="s">
        <v>296</v>
      </c>
      <c r="B82" s="53" t="s">
        <v>88</v>
      </c>
      <c r="C82" s="48" t="s">
        <v>89</v>
      </c>
      <c r="D82" s="85">
        <v>520.63</v>
      </c>
      <c r="E82" s="102">
        <v>3</v>
      </c>
      <c r="F82" s="103">
        <v>2</v>
      </c>
      <c r="G82" s="103">
        <v>1</v>
      </c>
      <c r="H82" s="100">
        <f t="shared" si="7"/>
        <v>6</v>
      </c>
      <c r="I82" s="103"/>
      <c r="J82" s="103">
        <v>2</v>
      </c>
      <c r="K82" s="103">
        <v>2</v>
      </c>
      <c r="L82" s="100">
        <f t="shared" si="8"/>
        <v>4</v>
      </c>
      <c r="M82" s="103">
        <v>2</v>
      </c>
      <c r="N82" s="103">
        <v>1</v>
      </c>
      <c r="O82" s="103">
        <v>2</v>
      </c>
      <c r="P82" s="100">
        <f t="shared" si="9"/>
        <v>5</v>
      </c>
      <c r="Q82" s="103">
        <v>2</v>
      </c>
      <c r="R82" s="103">
        <v>2</v>
      </c>
      <c r="S82" s="103">
        <v>1</v>
      </c>
      <c r="T82" s="100">
        <f t="shared" si="10"/>
        <v>5</v>
      </c>
      <c r="U82" s="100">
        <f t="shared" si="11"/>
        <v>20</v>
      </c>
      <c r="V82" s="100">
        <f t="shared" si="12"/>
        <v>10412.6</v>
      </c>
      <c r="W82" s="126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</row>
    <row r="83" spans="1:1027" ht="15.75" x14ac:dyDescent="0.25">
      <c r="A83" s="44" t="s">
        <v>297</v>
      </c>
      <c r="B83" s="53" t="s">
        <v>90</v>
      </c>
      <c r="C83" s="48" t="s">
        <v>89</v>
      </c>
      <c r="D83" s="83">
        <v>520.63</v>
      </c>
      <c r="E83" s="102"/>
      <c r="F83" s="103">
        <v>2</v>
      </c>
      <c r="G83" s="103">
        <v>1</v>
      </c>
      <c r="H83" s="100">
        <f t="shared" si="7"/>
        <v>3</v>
      </c>
      <c r="I83" s="103">
        <v>1</v>
      </c>
      <c r="J83" s="103"/>
      <c r="K83" s="103">
        <v>3</v>
      </c>
      <c r="L83" s="100">
        <f t="shared" si="8"/>
        <v>4</v>
      </c>
      <c r="M83" s="103">
        <v>2</v>
      </c>
      <c r="N83" s="103">
        <v>1</v>
      </c>
      <c r="O83" s="103"/>
      <c r="P83" s="100">
        <f t="shared" si="9"/>
        <v>3</v>
      </c>
      <c r="Q83" s="103">
        <v>2</v>
      </c>
      <c r="R83" s="103">
        <v>2</v>
      </c>
      <c r="S83" s="103"/>
      <c r="T83" s="100">
        <f t="shared" si="10"/>
        <v>4</v>
      </c>
      <c r="U83" s="100">
        <f t="shared" si="11"/>
        <v>14</v>
      </c>
      <c r="V83" s="100">
        <f t="shared" si="12"/>
        <v>7288.82</v>
      </c>
      <c r="W83" s="126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</row>
    <row r="84" spans="1:1027" ht="15.75" x14ac:dyDescent="0.25">
      <c r="A84" s="44" t="s">
        <v>298</v>
      </c>
      <c r="B84" s="53" t="s">
        <v>91</v>
      </c>
      <c r="C84" s="159" t="s">
        <v>92</v>
      </c>
      <c r="D84" s="99">
        <v>1034.3800000000001</v>
      </c>
      <c r="E84" s="102"/>
      <c r="F84" s="103"/>
      <c r="G84" s="103"/>
      <c r="H84" s="100">
        <f t="shared" si="7"/>
        <v>0</v>
      </c>
      <c r="I84" s="103"/>
      <c r="J84" s="103"/>
      <c r="K84" s="103"/>
      <c r="L84" s="100">
        <f t="shared" si="8"/>
        <v>0</v>
      </c>
      <c r="M84" s="103"/>
      <c r="N84" s="103"/>
      <c r="O84" s="103"/>
      <c r="P84" s="100">
        <f t="shared" si="9"/>
        <v>0</v>
      </c>
      <c r="Q84" s="103"/>
      <c r="R84" s="103"/>
      <c r="S84" s="103"/>
      <c r="T84" s="100">
        <f t="shared" si="10"/>
        <v>0</v>
      </c>
      <c r="U84" s="100">
        <f t="shared" si="11"/>
        <v>0</v>
      </c>
      <c r="V84" s="100">
        <f t="shared" si="12"/>
        <v>0</v>
      </c>
      <c r="W84" s="126">
        <f t="shared" si="13"/>
        <v>0</v>
      </c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</row>
    <row r="85" spans="1:1027" ht="15.75" x14ac:dyDescent="0.25">
      <c r="A85" s="44" t="s">
        <v>299</v>
      </c>
      <c r="B85" s="53" t="s">
        <v>93</v>
      </c>
      <c r="C85" s="48" t="s">
        <v>89</v>
      </c>
      <c r="D85" s="99">
        <v>915.29</v>
      </c>
      <c r="E85" s="102"/>
      <c r="F85" s="103"/>
      <c r="G85" s="103">
        <v>2</v>
      </c>
      <c r="H85" s="100">
        <f t="shared" si="7"/>
        <v>2</v>
      </c>
      <c r="I85" s="103">
        <v>2</v>
      </c>
      <c r="J85" s="103"/>
      <c r="K85" s="103">
        <v>1</v>
      </c>
      <c r="L85" s="100">
        <f t="shared" si="8"/>
        <v>3</v>
      </c>
      <c r="M85" s="103"/>
      <c r="N85" s="103">
        <v>1</v>
      </c>
      <c r="O85" s="103">
        <v>2</v>
      </c>
      <c r="P85" s="100">
        <f t="shared" si="9"/>
        <v>3</v>
      </c>
      <c r="Q85" s="103">
        <v>2</v>
      </c>
      <c r="R85" s="103">
        <v>2</v>
      </c>
      <c r="S85" s="103"/>
      <c r="T85" s="100">
        <f t="shared" si="10"/>
        <v>4</v>
      </c>
      <c r="U85" s="100">
        <f t="shared" si="11"/>
        <v>12</v>
      </c>
      <c r="V85" s="100">
        <f t="shared" si="12"/>
        <v>10983.48</v>
      </c>
      <c r="W85" s="126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</row>
    <row r="86" spans="1:1027" ht="37.5" customHeight="1" x14ac:dyDescent="0.25">
      <c r="A86" s="37" t="s">
        <v>203</v>
      </c>
      <c r="B86" s="66" t="s">
        <v>226</v>
      </c>
      <c r="C86" s="59"/>
      <c r="D86" s="91"/>
      <c r="E86" s="102"/>
      <c r="F86" s="103"/>
      <c r="G86" s="103"/>
      <c r="H86" s="100">
        <f t="shared" si="7"/>
        <v>0</v>
      </c>
      <c r="I86" s="103"/>
      <c r="J86" s="103"/>
      <c r="K86" s="103"/>
      <c r="L86" s="100">
        <f t="shared" si="8"/>
        <v>0</v>
      </c>
      <c r="M86" s="103"/>
      <c r="N86" s="103"/>
      <c r="O86" s="103"/>
      <c r="P86" s="100">
        <f t="shared" si="9"/>
        <v>0</v>
      </c>
      <c r="Q86" s="103"/>
      <c r="R86" s="103"/>
      <c r="S86" s="103"/>
      <c r="T86" s="100">
        <f t="shared" si="10"/>
        <v>0</v>
      </c>
      <c r="U86" s="100">
        <f t="shared" si="11"/>
        <v>0</v>
      </c>
      <c r="V86" s="100">
        <f t="shared" si="12"/>
        <v>0</v>
      </c>
      <c r="W86" s="126">
        <f t="shared" si="13"/>
        <v>0</v>
      </c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</row>
    <row r="87" spans="1:1027" s="7" customFormat="1" ht="30.6" customHeight="1" x14ac:dyDescent="0.25">
      <c r="A87" s="44" t="s">
        <v>300</v>
      </c>
      <c r="B87" s="67" t="s">
        <v>233</v>
      </c>
      <c r="C87" s="46"/>
      <c r="D87" s="88"/>
      <c r="E87" s="102"/>
      <c r="F87" s="103"/>
      <c r="G87" s="103"/>
      <c r="H87" s="100">
        <f t="shared" si="7"/>
        <v>0</v>
      </c>
      <c r="I87" s="103"/>
      <c r="J87" s="103"/>
      <c r="K87" s="103"/>
      <c r="L87" s="100">
        <f t="shared" si="8"/>
        <v>0</v>
      </c>
      <c r="M87" s="103"/>
      <c r="N87" s="103"/>
      <c r="O87" s="103"/>
      <c r="P87" s="100">
        <f t="shared" si="9"/>
        <v>0</v>
      </c>
      <c r="Q87" s="103"/>
      <c r="R87" s="103"/>
      <c r="S87" s="103"/>
      <c r="T87" s="100">
        <f t="shared" si="10"/>
        <v>0</v>
      </c>
      <c r="U87" s="100">
        <f t="shared" si="11"/>
        <v>0</v>
      </c>
      <c r="V87" s="100">
        <f t="shared" si="12"/>
        <v>0</v>
      </c>
      <c r="W87" s="126">
        <f t="shared" si="13"/>
        <v>0</v>
      </c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ML87"/>
      <c r="AMM87"/>
    </row>
    <row r="88" spans="1:1027" s="10" customFormat="1" ht="15.75" x14ac:dyDescent="0.25">
      <c r="A88" s="44" t="s">
        <v>304</v>
      </c>
      <c r="B88" s="96" t="s">
        <v>94</v>
      </c>
      <c r="C88" s="48" t="s">
        <v>95</v>
      </c>
      <c r="D88" s="85">
        <v>131.11000000000001</v>
      </c>
      <c r="E88" s="102">
        <v>240</v>
      </c>
      <c r="F88" s="103">
        <v>280</v>
      </c>
      <c r="G88" s="103"/>
      <c r="H88" s="100">
        <f t="shared" si="7"/>
        <v>520</v>
      </c>
      <c r="I88" s="103">
        <v>325</v>
      </c>
      <c r="J88" s="103">
        <v>240</v>
      </c>
      <c r="K88" s="103"/>
      <c r="L88" s="100">
        <f t="shared" si="8"/>
        <v>565</v>
      </c>
      <c r="M88" s="103"/>
      <c r="N88" s="103">
        <v>320</v>
      </c>
      <c r="O88" s="103">
        <v>286</v>
      </c>
      <c r="P88" s="100">
        <f t="shared" si="9"/>
        <v>606</v>
      </c>
      <c r="Q88" s="103">
        <v>215</v>
      </c>
      <c r="R88" s="103"/>
      <c r="S88" s="103"/>
      <c r="T88" s="100">
        <f t="shared" si="10"/>
        <v>215</v>
      </c>
      <c r="U88" s="100">
        <f t="shared" si="11"/>
        <v>1906</v>
      </c>
      <c r="V88" s="100">
        <f t="shared" si="12"/>
        <v>249895.66000000003</v>
      </c>
      <c r="W88" s="126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  <c r="IT88" s="9"/>
      <c r="IU88" s="9"/>
      <c r="IV88" s="9"/>
      <c r="IW88" s="9"/>
      <c r="IX88" s="9"/>
      <c r="IY88" s="9"/>
      <c r="IZ88" s="9"/>
      <c r="JA88" s="9"/>
      <c r="JB88" s="9"/>
      <c r="JC88" s="9"/>
      <c r="JD88" s="9"/>
      <c r="JE88" s="9"/>
      <c r="JF88" s="9"/>
      <c r="JG88" s="9"/>
      <c r="JH88" s="9"/>
      <c r="JI88" s="9"/>
      <c r="JJ88" s="9"/>
      <c r="JK88" s="9"/>
      <c r="JL88" s="9"/>
      <c r="JM88" s="9"/>
      <c r="JN88" s="9"/>
      <c r="JO88" s="9"/>
      <c r="JP88" s="9"/>
      <c r="JQ88" s="9"/>
      <c r="JR88" s="9"/>
      <c r="JS88" s="9"/>
      <c r="JT88" s="9"/>
      <c r="JU88" s="9"/>
      <c r="JV88" s="9"/>
      <c r="JW88" s="9"/>
      <c r="JX88" s="9"/>
      <c r="JY88" s="9"/>
      <c r="JZ88" s="9"/>
      <c r="KA88" s="9"/>
      <c r="KB88" s="9"/>
      <c r="KC88" s="9"/>
      <c r="KD88" s="9"/>
      <c r="KE88" s="9"/>
      <c r="KF88" s="9"/>
      <c r="KG88" s="9"/>
      <c r="KH88" s="9"/>
      <c r="KI88" s="9"/>
      <c r="KJ88" s="9"/>
      <c r="KK88" s="9"/>
      <c r="KL88" s="9"/>
      <c r="KM88" s="9"/>
      <c r="KN88" s="9"/>
      <c r="KO88" s="9"/>
      <c r="KP88" s="9"/>
      <c r="KQ88" s="9"/>
      <c r="KR88" s="9"/>
      <c r="KS88" s="9"/>
      <c r="KT88" s="9"/>
      <c r="KU88" s="9"/>
      <c r="KV88" s="9"/>
      <c r="KW88" s="9"/>
      <c r="KX88" s="9"/>
      <c r="KY88" s="9"/>
      <c r="KZ88" s="9"/>
      <c r="LA88" s="9"/>
      <c r="LB88" s="9"/>
      <c r="LC88" s="9"/>
      <c r="LD88" s="9"/>
      <c r="LE88" s="9"/>
      <c r="LF88" s="9"/>
      <c r="LG88" s="9"/>
      <c r="LH88" s="9"/>
      <c r="LI88" s="9"/>
      <c r="LJ88" s="9"/>
      <c r="LK88" s="9"/>
      <c r="LL88" s="9"/>
      <c r="LM88" s="9"/>
      <c r="LN88" s="9"/>
      <c r="LO88" s="9"/>
      <c r="LP88" s="9"/>
      <c r="LQ88" s="9"/>
      <c r="LR88" s="9"/>
      <c r="LS88" s="9"/>
      <c r="LT88" s="9"/>
      <c r="LU88" s="9"/>
      <c r="LV88" s="9"/>
      <c r="LW88" s="9"/>
      <c r="LX88" s="9"/>
      <c r="LY88" s="9"/>
      <c r="LZ88" s="9"/>
      <c r="MA88" s="9"/>
      <c r="MB88" s="9"/>
      <c r="MC88" s="9"/>
      <c r="MD88" s="9"/>
      <c r="ME88" s="9"/>
      <c r="MF88" s="9"/>
      <c r="MG88" s="9"/>
      <c r="MH88" s="9"/>
      <c r="MI88" s="9"/>
      <c r="MJ88" s="9"/>
      <c r="MK88" s="9"/>
      <c r="ML88" s="9"/>
      <c r="MM88" s="9"/>
      <c r="MN88" s="9"/>
      <c r="MO88" s="9"/>
      <c r="MP88" s="9"/>
      <c r="MQ88" s="9"/>
      <c r="MR88" s="9"/>
      <c r="MS88" s="9"/>
      <c r="MT88" s="9"/>
      <c r="MU88" s="9"/>
      <c r="MV88" s="9"/>
      <c r="MW88" s="9"/>
      <c r="MX88" s="9"/>
      <c r="MY88" s="9"/>
      <c r="MZ88" s="9"/>
      <c r="NA88" s="9"/>
      <c r="NB88" s="9"/>
      <c r="NC88" s="9"/>
      <c r="ND88" s="9"/>
      <c r="NE88" s="9"/>
      <c r="NF88" s="9"/>
      <c r="NG88" s="9"/>
      <c r="NH88" s="9"/>
      <c r="NI88" s="9"/>
      <c r="NJ88" s="9"/>
      <c r="NK88" s="9"/>
      <c r="NL88" s="9"/>
      <c r="NM88" s="9"/>
      <c r="NN88" s="9"/>
      <c r="NO88" s="9"/>
      <c r="NP88" s="9"/>
      <c r="NQ88" s="9"/>
      <c r="NR88" s="9"/>
      <c r="NS88" s="9"/>
      <c r="NT88" s="9"/>
      <c r="NU88" s="9"/>
      <c r="NV88" s="9"/>
      <c r="NW88" s="9"/>
      <c r="NX88" s="9"/>
      <c r="NY88" s="9"/>
      <c r="NZ88" s="9"/>
      <c r="OA88" s="9"/>
      <c r="OB88" s="9"/>
      <c r="OC88" s="9"/>
      <c r="OD88" s="9"/>
      <c r="OE88" s="9"/>
      <c r="OF88" s="9"/>
      <c r="OG88" s="9"/>
      <c r="OH88" s="9"/>
      <c r="OI88" s="9"/>
      <c r="OJ88" s="9"/>
      <c r="OK88" s="9"/>
      <c r="OL88" s="9"/>
      <c r="OM88" s="9"/>
      <c r="ON88" s="9"/>
      <c r="OO88" s="9"/>
      <c r="OP88" s="9"/>
      <c r="OQ88" s="9"/>
      <c r="OR88" s="9"/>
      <c r="OS88" s="9"/>
      <c r="OT88" s="9"/>
      <c r="OU88" s="9"/>
      <c r="OV88" s="9"/>
      <c r="OW88" s="9"/>
      <c r="OX88" s="9"/>
      <c r="OY88" s="9"/>
      <c r="OZ88" s="9"/>
      <c r="PA88" s="9"/>
      <c r="PB88" s="9"/>
      <c r="PC88" s="9"/>
      <c r="PD88" s="9"/>
      <c r="PE88" s="9"/>
      <c r="PF88" s="9"/>
      <c r="PG88" s="9"/>
      <c r="PH88" s="9"/>
      <c r="PI88" s="9"/>
      <c r="PJ88" s="9"/>
      <c r="PK88" s="9"/>
      <c r="PL88" s="9"/>
      <c r="PM88" s="9"/>
      <c r="PN88" s="9"/>
      <c r="PO88" s="9"/>
      <c r="PP88" s="9"/>
      <c r="PQ88" s="9"/>
      <c r="PR88" s="9"/>
      <c r="PS88" s="9"/>
      <c r="PT88" s="9"/>
      <c r="PU88" s="9"/>
      <c r="PV88" s="9"/>
      <c r="PW88" s="9"/>
      <c r="PX88" s="9"/>
      <c r="PY88" s="9"/>
      <c r="PZ88" s="9"/>
      <c r="QA88" s="9"/>
      <c r="QB88" s="9"/>
      <c r="QC88" s="9"/>
      <c r="QD88" s="9"/>
      <c r="QE88" s="9"/>
      <c r="QF88" s="9"/>
      <c r="QG88" s="9"/>
      <c r="QH88" s="9"/>
      <c r="QI88" s="9"/>
      <c r="QJ88" s="9"/>
      <c r="QK88" s="9"/>
      <c r="QL88" s="9"/>
      <c r="QM88" s="9"/>
      <c r="QN88" s="9"/>
      <c r="QO88" s="9"/>
      <c r="QP88" s="9"/>
      <c r="QQ88" s="9"/>
      <c r="QR88" s="9"/>
      <c r="QS88" s="9"/>
      <c r="QT88" s="9"/>
      <c r="QU88" s="9"/>
      <c r="QV88" s="9"/>
      <c r="QW88" s="9"/>
      <c r="QX88" s="9"/>
      <c r="QY88" s="9"/>
      <c r="QZ88" s="9"/>
      <c r="RA88" s="9"/>
      <c r="RB88" s="9"/>
      <c r="RC88" s="9"/>
      <c r="RD88" s="9"/>
      <c r="RE88" s="9"/>
      <c r="RF88" s="9"/>
      <c r="RG88" s="9"/>
      <c r="RH88" s="9"/>
      <c r="RI88" s="9"/>
      <c r="RJ88" s="9"/>
      <c r="RK88" s="9"/>
      <c r="RL88" s="9"/>
      <c r="RM88" s="9"/>
      <c r="RN88" s="9"/>
      <c r="RO88" s="9"/>
      <c r="RP88" s="9"/>
      <c r="RQ88" s="9"/>
      <c r="RR88" s="9"/>
      <c r="RS88" s="9"/>
      <c r="RT88" s="9"/>
      <c r="RU88" s="9"/>
      <c r="RV88" s="9"/>
      <c r="RW88" s="9"/>
      <c r="RX88" s="9"/>
      <c r="RY88" s="9"/>
      <c r="RZ88" s="9"/>
      <c r="SA88" s="9"/>
      <c r="SB88" s="9"/>
      <c r="SC88" s="9"/>
      <c r="SD88" s="9"/>
      <c r="SE88" s="9"/>
      <c r="SF88" s="9"/>
      <c r="SG88" s="9"/>
      <c r="SH88" s="9"/>
      <c r="SI88" s="9"/>
      <c r="SJ88" s="9"/>
      <c r="SK88" s="9"/>
      <c r="SL88" s="9"/>
      <c r="SM88" s="9"/>
      <c r="SN88" s="9"/>
      <c r="SO88" s="9"/>
      <c r="SP88" s="9"/>
      <c r="SQ88" s="9"/>
      <c r="SR88" s="9"/>
      <c r="SS88" s="9"/>
      <c r="ST88" s="9"/>
      <c r="SU88" s="9"/>
      <c r="SV88" s="9"/>
      <c r="SW88" s="9"/>
      <c r="SX88" s="9"/>
      <c r="SY88" s="9"/>
      <c r="SZ88" s="9"/>
      <c r="TA88" s="9"/>
      <c r="TB88" s="9"/>
      <c r="TC88" s="9"/>
      <c r="TD88" s="9"/>
      <c r="TE88" s="9"/>
      <c r="TF88" s="9"/>
      <c r="TG88" s="9"/>
      <c r="TH88" s="9"/>
      <c r="TI88" s="9"/>
      <c r="TJ88" s="9"/>
      <c r="TK88" s="9"/>
      <c r="TL88" s="9"/>
      <c r="TM88" s="9"/>
      <c r="TN88" s="9"/>
      <c r="TO88" s="9"/>
      <c r="TP88" s="9"/>
      <c r="TQ88" s="9"/>
      <c r="TR88" s="9"/>
      <c r="TS88" s="9"/>
      <c r="TT88" s="9"/>
      <c r="TU88" s="9"/>
      <c r="TV88" s="9"/>
      <c r="TW88" s="9"/>
      <c r="TX88" s="9"/>
      <c r="TY88" s="9"/>
      <c r="TZ88" s="9"/>
      <c r="UA88" s="9"/>
      <c r="UB88" s="9"/>
      <c r="UC88" s="9"/>
      <c r="UD88" s="9"/>
      <c r="UE88" s="9"/>
      <c r="UF88" s="9"/>
      <c r="UG88" s="9"/>
      <c r="UH88" s="9"/>
      <c r="UI88" s="9"/>
      <c r="UJ88" s="9"/>
      <c r="UK88" s="9"/>
      <c r="UL88" s="9"/>
      <c r="UM88" s="9"/>
      <c r="UN88" s="9"/>
      <c r="UO88" s="9"/>
      <c r="UP88" s="9"/>
      <c r="UQ88" s="9"/>
      <c r="UR88" s="9"/>
      <c r="US88" s="9"/>
      <c r="UT88" s="9"/>
      <c r="UU88" s="9"/>
      <c r="UV88" s="9"/>
      <c r="UW88" s="9"/>
      <c r="UX88" s="9"/>
      <c r="UY88" s="9"/>
      <c r="UZ88" s="9"/>
      <c r="VA88" s="9"/>
      <c r="VB88" s="9"/>
      <c r="VC88" s="9"/>
      <c r="VD88" s="9"/>
      <c r="VE88" s="9"/>
      <c r="VF88" s="9"/>
      <c r="VG88" s="9"/>
      <c r="VH88" s="9"/>
      <c r="VI88" s="9"/>
      <c r="VJ88" s="9"/>
      <c r="VK88" s="9"/>
      <c r="VL88" s="9"/>
      <c r="VM88" s="9"/>
      <c r="VN88" s="9"/>
      <c r="VO88" s="9"/>
      <c r="VP88" s="9"/>
      <c r="VQ88" s="9"/>
      <c r="VR88" s="9"/>
      <c r="VS88" s="9"/>
      <c r="VT88" s="9"/>
      <c r="VU88" s="9"/>
      <c r="VV88" s="9"/>
      <c r="VW88" s="9"/>
      <c r="VX88" s="9"/>
      <c r="VY88" s="9"/>
      <c r="VZ88" s="9"/>
      <c r="WA88" s="9"/>
      <c r="WB88" s="9"/>
      <c r="WC88" s="9"/>
      <c r="WD88" s="9"/>
      <c r="WE88" s="9"/>
      <c r="WF88" s="9"/>
      <c r="WG88" s="9"/>
      <c r="WH88" s="9"/>
      <c r="WI88" s="9"/>
      <c r="WJ88" s="9"/>
      <c r="WK88" s="9"/>
      <c r="WL88" s="9"/>
      <c r="WM88" s="9"/>
      <c r="WN88" s="9"/>
      <c r="WO88" s="9"/>
      <c r="WP88" s="9"/>
      <c r="WQ88" s="9"/>
      <c r="WR88" s="9"/>
      <c r="WS88" s="9"/>
      <c r="WT88" s="9"/>
      <c r="WU88" s="9"/>
      <c r="WV88" s="9"/>
      <c r="WW88" s="9"/>
      <c r="WX88" s="9"/>
      <c r="WY88" s="9"/>
      <c r="WZ88" s="9"/>
      <c r="XA88" s="9"/>
      <c r="XB88" s="9"/>
      <c r="XC88" s="9"/>
      <c r="XD88" s="9"/>
      <c r="XE88" s="9"/>
      <c r="XF88" s="9"/>
      <c r="XG88" s="9"/>
      <c r="XH88" s="9"/>
      <c r="XI88" s="9"/>
      <c r="XJ88" s="9"/>
      <c r="XK88" s="9"/>
      <c r="XL88" s="9"/>
      <c r="XM88" s="9"/>
      <c r="XN88" s="9"/>
      <c r="XO88" s="9"/>
      <c r="XP88" s="9"/>
      <c r="XQ88" s="9"/>
      <c r="XR88" s="9"/>
      <c r="XS88" s="9"/>
      <c r="XT88" s="9"/>
      <c r="XU88" s="9"/>
      <c r="XV88" s="9"/>
      <c r="XW88" s="9"/>
      <c r="XX88" s="9"/>
      <c r="XY88" s="9"/>
      <c r="XZ88" s="9"/>
      <c r="YA88" s="9"/>
      <c r="YB88" s="9"/>
      <c r="YC88" s="9"/>
      <c r="YD88" s="9"/>
      <c r="YE88" s="9"/>
      <c r="YF88" s="9"/>
      <c r="YG88" s="9"/>
      <c r="YH88" s="9"/>
      <c r="YI88" s="9"/>
      <c r="YJ88" s="9"/>
      <c r="YK88" s="9"/>
      <c r="YL88" s="9"/>
      <c r="YM88" s="9"/>
      <c r="YN88" s="9"/>
      <c r="YO88" s="9"/>
      <c r="YP88" s="9"/>
      <c r="YQ88" s="9"/>
      <c r="YR88" s="9"/>
      <c r="YS88" s="9"/>
      <c r="YT88" s="9"/>
      <c r="YU88" s="9"/>
      <c r="YV88" s="9"/>
      <c r="YW88" s="9"/>
      <c r="YX88" s="9"/>
      <c r="YY88" s="9"/>
      <c r="YZ88" s="9"/>
      <c r="ZA88" s="9"/>
      <c r="ZB88" s="9"/>
      <c r="ZC88" s="9"/>
      <c r="ZD88" s="9"/>
      <c r="ZE88" s="9"/>
      <c r="ZF88" s="9"/>
      <c r="ZG88" s="9"/>
      <c r="ZH88" s="9"/>
      <c r="ZI88" s="9"/>
      <c r="ZJ88" s="9"/>
      <c r="ZK88" s="9"/>
      <c r="ZL88" s="9"/>
      <c r="ZM88" s="9"/>
      <c r="ZN88" s="9"/>
      <c r="ZO88" s="9"/>
      <c r="ZP88" s="9"/>
      <c r="ZQ88" s="9"/>
      <c r="ZR88" s="9"/>
      <c r="ZS88" s="9"/>
      <c r="ZT88" s="9"/>
      <c r="ZU88" s="9"/>
      <c r="ZV88" s="9"/>
      <c r="ZW88" s="9"/>
      <c r="ZX88" s="9"/>
      <c r="ZY88" s="9"/>
      <c r="ZZ88" s="9"/>
      <c r="AAA88" s="9"/>
      <c r="AAB88" s="9"/>
      <c r="AAC88" s="9"/>
      <c r="AAD88" s="9"/>
      <c r="AAE88" s="9"/>
      <c r="AAF88" s="9"/>
      <c r="AAG88" s="9"/>
      <c r="AAH88" s="9"/>
      <c r="AAI88" s="9"/>
      <c r="AAJ88" s="9"/>
      <c r="AAK88" s="9"/>
      <c r="AAL88" s="9"/>
      <c r="AAM88" s="9"/>
      <c r="AAN88" s="9"/>
      <c r="AAO88" s="9"/>
      <c r="AAP88" s="9"/>
      <c r="AAQ88" s="9"/>
      <c r="AAR88" s="9"/>
      <c r="AAS88" s="9"/>
      <c r="AAT88" s="9"/>
      <c r="AAU88" s="9"/>
      <c r="AAV88" s="9"/>
      <c r="AAW88" s="9"/>
      <c r="AAX88" s="9"/>
      <c r="AAY88" s="9"/>
      <c r="AAZ88" s="9"/>
      <c r="ABA88" s="9"/>
      <c r="ABB88" s="9"/>
      <c r="ABC88" s="9"/>
      <c r="ABD88" s="9"/>
      <c r="ABE88" s="9"/>
      <c r="ABF88" s="9"/>
      <c r="ABG88" s="9"/>
      <c r="ABH88" s="9"/>
      <c r="ABI88" s="9"/>
      <c r="ABJ88" s="9"/>
      <c r="ABK88" s="9"/>
      <c r="ABL88" s="9"/>
      <c r="ABM88" s="9"/>
      <c r="ABN88" s="9"/>
      <c r="ABO88" s="9"/>
      <c r="ABP88" s="9"/>
      <c r="ABQ88" s="9"/>
      <c r="ABR88" s="9"/>
      <c r="ABS88" s="9"/>
      <c r="ABT88" s="9"/>
      <c r="ABU88" s="9"/>
      <c r="ABV88" s="9"/>
      <c r="ABW88" s="9"/>
      <c r="ABX88" s="9"/>
      <c r="ABY88" s="9"/>
      <c r="ABZ88" s="9"/>
      <c r="ACA88" s="9"/>
      <c r="ACB88" s="9"/>
      <c r="ACC88" s="9"/>
      <c r="ACD88" s="9"/>
      <c r="ACE88" s="9"/>
      <c r="ACF88" s="9"/>
      <c r="ACG88" s="9"/>
      <c r="ACH88" s="9"/>
      <c r="ACI88" s="9"/>
      <c r="ACJ88" s="9"/>
      <c r="ACK88" s="9"/>
      <c r="ACL88" s="9"/>
      <c r="ACM88" s="9"/>
      <c r="ACN88" s="9"/>
      <c r="ACO88" s="9"/>
      <c r="ACP88" s="9"/>
      <c r="ACQ88" s="9"/>
      <c r="ACR88" s="9"/>
      <c r="ACS88" s="9"/>
      <c r="ACT88" s="9"/>
      <c r="ACU88" s="9"/>
      <c r="ACV88" s="9"/>
      <c r="ACW88" s="9"/>
      <c r="ACX88" s="9"/>
      <c r="ACY88" s="9"/>
      <c r="ACZ88" s="9"/>
      <c r="ADA88" s="9"/>
      <c r="ADB88" s="9"/>
      <c r="ADC88" s="9"/>
      <c r="ADD88" s="9"/>
      <c r="ADE88" s="9"/>
      <c r="ADF88" s="9"/>
      <c r="ADG88" s="9"/>
      <c r="ADH88" s="9"/>
      <c r="ADI88" s="9"/>
      <c r="ADJ88" s="9"/>
      <c r="ADK88" s="9"/>
      <c r="ADL88" s="9"/>
      <c r="ADM88" s="9"/>
      <c r="ADN88" s="9"/>
      <c r="ADO88" s="9"/>
      <c r="ADP88" s="9"/>
      <c r="ADQ88" s="9"/>
      <c r="ADR88" s="9"/>
      <c r="ADS88" s="9"/>
      <c r="ADT88" s="9"/>
      <c r="ADU88" s="9"/>
      <c r="ADV88" s="9"/>
      <c r="ADW88" s="9"/>
      <c r="ADX88" s="9"/>
      <c r="ADY88" s="9"/>
      <c r="ADZ88" s="9"/>
      <c r="AEA88" s="9"/>
      <c r="AEB88" s="9"/>
      <c r="AEC88" s="9"/>
      <c r="AED88" s="9"/>
      <c r="AEE88" s="9"/>
      <c r="AEF88" s="9"/>
      <c r="AEG88" s="9"/>
      <c r="AEH88" s="9"/>
      <c r="AEI88" s="9"/>
      <c r="AEJ88" s="9"/>
      <c r="AEK88" s="9"/>
      <c r="AEL88" s="9"/>
      <c r="AEM88" s="9"/>
      <c r="AEN88" s="9"/>
      <c r="AEO88" s="9"/>
      <c r="AEP88" s="9"/>
      <c r="AEQ88" s="9"/>
      <c r="AER88" s="9"/>
      <c r="AES88" s="9"/>
      <c r="AET88" s="9"/>
      <c r="AEU88" s="9"/>
      <c r="AEV88" s="9"/>
      <c r="AEW88" s="9"/>
      <c r="AEX88" s="9"/>
      <c r="AEY88" s="9"/>
      <c r="AEZ88" s="9"/>
      <c r="AFA88" s="9"/>
      <c r="AFB88" s="9"/>
      <c r="AFC88" s="9"/>
      <c r="AFD88" s="9"/>
      <c r="AFE88" s="9"/>
      <c r="AFF88" s="9"/>
      <c r="AFG88" s="9"/>
      <c r="AFH88" s="9"/>
      <c r="AFI88" s="9"/>
      <c r="AFJ88" s="9"/>
      <c r="AFK88" s="9"/>
      <c r="AFL88" s="9"/>
      <c r="AFM88" s="9"/>
      <c r="AFN88" s="9"/>
      <c r="AFO88" s="9"/>
      <c r="AFP88" s="9"/>
      <c r="AFQ88" s="9"/>
      <c r="AFR88" s="9"/>
      <c r="AFS88" s="9"/>
      <c r="AFT88" s="9"/>
      <c r="AFU88" s="9"/>
      <c r="AFV88" s="9"/>
      <c r="AFW88" s="9"/>
      <c r="AFX88" s="9"/>
      <c r="AFY88" s="9"/>
      <c r="AFZ88" s="9"/>
      <c r="AGA88" s="9"/>
      <c r="AGB88" s="9"/>
      <c r="AGC88" s="9"/>
      <c r="AGD88" s="9"/>
      <c r="AGE88" s="9"/>
      <c r="AGF88" s="9"/>
      <c r="AGG88" s="9"/>
      <c r="AGH88" s="9"/>
      <c r="AGI88" s="9"/>
      <c r="AGJ88" s="9"/>
      <c r="AGK88" s="9"/>
      <c r="AGL88" s="9"/>
      <c r="AGM88" s="9"/>
      <c r="AGN88" s="9"/>
      <c r="AGO88" s="9"/>
      <c r="AGP88" s="9"/>
      <c r="AGQ88" s="9"/>
      <c r="AGR88" s="9"/>
      <c r="AGS88" s="9"/>
      <c r="AGT88" s="9"/>
      <c r="AGU88" s="9"/>
      <c r="AGV88" s="9"/>
      <c r="AGW88" s="9"/>
      <c r="AGX88" s="9"/>
      <c r="AGY88" s="9"/>
      <c r="AGZ88" s="9"/>
      <c r="AHA88" s="9"/>
      <c r="AHB88" s="9"/>
      <c r="AHC88" s="9"/>
      <c r="AHD88" s="9"/>
      <c r="AHE88" s="9"/>
      <c r="AHF88" s="9"/>
      <c r="AHG88" s="9"/>
      <c r="AHH88" s="9"/>
      <c r="AHI88" s="9"/>
      <c r="AHJ88" s="9"/>
      <c r="AHK88" s="9"/>
      <c r="AHL88" s="9"/>
      <c r="AHM88" s="9"/>
      <c r="AHN88" s="9"/>
      <c r="AHO88" s="9"/>
      <c r="AHP88" s="9"/>
      <c r="AHQ88" s="9"/>
      <c r="AHR88" s="9"/>
      <c r="AHS88" s="9"/>
      <c r="AHT88" s="9"/>
      <c r="AHU88" s="9"/>
      <c r="AHV88" s="9"/>
      <c r="AHW88" s="9"/>
      <c r="AHX88" s="9"/>
      <c r="AHY88" s="9"/>
      <c r="AHZ88" s="9"/>
      <c r="AIA88" s="9"/>
      <c r="AIB88" s="9"/>
      <c r="AIC88" s="9"/>
      <c r="AID88" s="9"/>
      <c r="AIE88" s="9"/>
      <c r="AIF88" s="9"/>
      <c r="AIG88" s="9"/>
      <c r="AIH88" s="9"/>
      <c r="AII88" s="9"/>
      <c r="AIJ88" s="9"/>
      <c r="AIK88" s="9"/>
      <c r="AIL88" s="9"/>
      <c r="AIM88" s="9"/>
      <c r="AIN88" s="9"/>
      <c r="AIO88" s="9"/>
      <c r="AIP88" s="9"/>
      <c r="AIQ88" s="9"/>
      <c r="AIR88" s="9"/>
      <c r="AIS88" s="9"/>
      <c r="AIT88" s="9"/>
      <c r="AIU88" s="9"/>
      <c r="AIV88" s="9"/>
      <c r="AIW88" s="9"/>
      <c r="AIX88" s="9"/>
      <c r="AIY88" s="9"/>
      <c r="AIZ88" s="9"/>
      <c r="AJA88" s="9"/>
      <c r="AJB88" s="9"/>
      <c r="AJC88" s="9"/>
      <c r="AJD88" s="9"/>
      <c r="AJE88" s="9"/>
      <c r="AJF88" s="9"/>
      <c r="AJG88" s="9"/>
      <c r="AJH88" s="9"/>
      <c r="AJI88" s="9"/>
      <c r="AJJ88" s="9"/>
      <c r="AJK88" s="9"/>
      <c r="AJL88" s="9"/>
      <c r="AJM88" s="9"/>
      <c r="AJN88" s="9"/>
      <c r="AJO88" s="9"/>
      <c r="AJP88" s="9"/>
      <c r="AJQ88" s="9"/>
      <c r="AJR88" s="9"/>
      <c r="AJS88" s="9"/>
      <c r="AJT88" s="9"/>
      <c r="AJU88" s="9"/>
      <c r="AJV88" s="9"/>
      <c r="AJW88" s="9"/>
      <c r="AJX88" s="9"/>
      <c r="AJY88" s="9"/>
      <c r="AJZ88" s="9"/>
      <c r="AKA88" s="9"/>
      <c r="AKB88" s="9"/>
      <c r="AKC88" s="9"/>
      <c r="AKD88" s="9"/>
      <c r="AKE88" s="9"/>
      <c r="AKF88" s="9"/>
      <c r="AKG88" s="9"/>
      <c r="AKH88" s="9"/>
      <c r="AKI88" s="9"/>
      <c r="AKJ88" s="9"/>
      <c r="AKK88" s="9"/>
      <c r="AKL88" s="9"/>
      <c r="AKM88" s="9"/>
      <c r="AKN88" s="9"/>
      <c r="AKO88" s="9"/>
      <c r="AKP88" s="9"/>
      <c r="AKQ88" s="9"/>
      <c r="AKR88" s="9"/>
      <c r="AKS88" s="9"/>
      <c r="AKT88" s="9"/>
      <c r="AKU88" s="9"/>
      <c r="AKV88" s="9"/>
      <c r="AKW88" s="9"/>
      <c r="AKX88" s="9"/>
      <c r="AKY88" s="9"/>
      <c r="AKZ88" s="9"/>
      <c r="ALA88" s="9"/>
      <c r="ALB88" s="9"/>
      <c r="ALC88" s="9"/>
      <c r="ALD88" s="9"/>
      <c r="ALE88" s="9"/>
      <c r="ALF88" s="9"/>
      <c r="ALG88" s="9"/>
      <c r="ALH88" s="9"/>
      <c r="ALI88" s="9"/>
      <c r="ALJ88" s="9"/>
      <c r="ALK88" s="9"/>
      <c r="ALL88" s="9"/>
      <c r="ALM88" s="9"/>
      <c r="ALN88" s="9"/>
      <c r="ALO88" s="9"/>
      <c r="ALP88" s="9"/>
      <c r="ALQ88" s="9"/>
      <c r="ALR88" s="9"/>
      <c r="ALS88" s="9"/>
      <c r="ALT88" s="9"/>
      <c r="ALU88" s="9"/>
      <c r="ALV88" s="9"/>
      <c r="ALW88" s="9"/>
      <c r="ALX88" s="9"/>
      <c r="ALY88" s="9"/>
      <c r="ALZ88" s="9"/>
      <c r="AMA88" s="9"/>
      <c r="AMB88" s="9"/>
      <c r="AMC88" s="9"/>
      <c r="AMD88" s="9"/>
      <c r="AME88" s="9"/>
      <c r="AMF88" s="9"/>
      <c r="AMG88" s="9"/>
      <c r="AMH88" s="9"/>
      <c r="AMI88" s="9"/>
      <c r="AMJ88" s="9"/>
      <c r="AMK88" s="9"/>
    </row>
    <row r="89" spans="1:1027" s="10" customFormat="1" ht="15.75" x14ac:dyDescent="0.25">
      <c r="A89" s="44" t="s">
        <v>305</v>
      </c>
      <c r="B89" s="96" t="s">
        <v>96</v>
      </c>
      <c r="C89" s="48" t="s">
        <v>95</v>
      </c>
      <c r="D89" s="85">
        <v>131.11000000000001</v>
      </c>
      <c r="E89" s="102">
        <v>215</v>
      </c>
      <c r="F89" s="103">
        <v>186</v>
      </c>
      <c r="G89" s="103">
        <v>90</v>
      </c>
      <c r="H89" s="100">
        <f t="shared" si="7"/>
        <v>491</v>
      </c>
      <c r="I89" s="103">
        <v>370</v>
      </c>
      <c r="J89" s="103">
        <v>400</v>
      </c>
      <c r="K89" s="103">
        <v>15</v>
      </c>
      <c r="L89" s="100">
        <f t="shared" si="8"/>
        <v>785</v>
      </c>
      <c r="M89" s="103">
        <v>116</v>
      </c>
      <c r="N89" s="103">
        <v>486</v>
      </c>
      <c r="O89" s="103">
        <v>387</v>
      </c>
      <c r="P89" s="100">
        <f t="shared" si="9"/>
        <v>989</v>
      </c>
      <c r="Q89" s="103">
        <v>450</v>
      </c>
      <c r="R89" s="103"/>
      <c r="S89" s="103"/>
      <c r="T89" s="100">
        <f t="shared" si="10"/>
        <v>450</v>
      </c>
      <c r="U89" s="100">
        <f t="shared" si="11"/>
        <v>2715</v>
      </c>
      <c r="V89" s="100">
        <f t="shared" si="12"/>
        <v>355963.65</v>
      </c>
      <c r="W89" s="126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9"/>
      <c r="IR89" s="9"/>
      <c r="IS89" s="9"/>
      <c r="IT89" s="9"/>
      <c r="IU89" s="9"/>
      <c r="IV89" s="9"/>
      <c r="IW89" s="9"/>
      <c r="IX89" s="9"/>
      <c r="IY89" s="9"/>
      <c r="IZ89" s="9"/>
      <c r="JA89" s="9"/>
      <c r="JB89" s="9"/>
      <c r="JC89" s="9"/>
      <c r="JD89" s="9"/>
      <c r="JE89" s="9"/>
      <c r="JF89" s="9"/>
      <c r="JG89" s="9"/>
      <c r="JH89" s="9"/>
      <c r="JI89" s="9"/>
      <c r="JJ89" s="9"/>
      <c r="JK89" s="9"/>
      <c r="JL89" s="9"/>
      <c r="JM89" s="9"/>
      <c r="JN89" s="9"/>
      <c r="JO89" s="9"/>
      <c r="JP89" s="9"/>
      <c r="JQ89" s="9"/>
      <c r="JR89" s="9"/>
      <c r="JS89" s="9"/>
      <c r="JT89" s="9"/>
      <c r="JU89" s="9"/>
      <c r="JV89" s="9"/>
      <c r="JW89" s="9"/>
      <c r="JX89" s="9"/>
      <c r="JY89" s="9"/>
      <c r="JZ89" s="9"/>
      <c r="KA89" s="9"/>
      <c r="KB89" s="9"/>
      <c r="KC89" s="9"/>
      <c r="KD89" s="9"/>
      <c r="KE89" s="9"/>
      <c r="KF89" s="9"/>
      <c r="KG89" s="9"/>
      <c r="KH89" s="9"/>
      <c r="KI89" s="9"/>
      <c r="KJ89" s="9"/>
      <c r="KK89" s="9"/>
      <c r="KL89" s="9"/>
      <c r="KM89" s="9"/>
      <c r="KN89" s="9"/>
      <c r="KO89" s="9"/>
      <c r="KP89" s="9"/>
      <c r="KQ89" s="9"/>
      <c r="KR89" s="9"/>
      <c r="KS89" s="9"/>
      <c r="KT89" s="9"/>
      <c r="KU89" s="9"/>
      <c r="KV89" s="9"/>
      <c r="KW89" s="9"/>
      <c r="KX89" s="9"/>
      <c r="KY89" s="9"/>
      <c r="KZ89" s="9"/>
      <c r="LA89" s="9"/>
      <c r="LB89" s="9"/>
      <c r="LC89" s="9"/>
      <c r="LD89" s="9"/>
      <c r="LE89" s="9"/>
      <c r="LF89" s="9"/>
      <c r="LG89" s="9"/>
      <c r="LH89" s="9"/>
      <c r="LI89" s="9"/>
      <c r="LJ89" s="9"/>
      <c r="LK89" s="9"/>
      <c r="LL89" s="9"/>
      <c r="LM89" s="9"/>
      <c r="LN89" s="9"/>
      <c r="LO89" s="9"/>
      <c r="LP89" s="9"/>
      <c r="LQ89" s="9"/>
      <c r="LR89" s="9"/>
      <c r="LS89" s="9"/>
      <c r="LT89" s="9"/>
      <c r="LU89" s="9"/>
      <c r="LV89" s="9"/>
      <c r="LW89" s="9"/>
      <c r="LX89" s="9"/>
      <c r="LY89" s="9"/>
      <c r="LZ89" s="9"/>
      <c r="MA89" s="9"/>
      <c r="MB89" s="9"/>
      <c r="MC89" s="9"/>
      <c r="MD89" s="9"/>
      <c r="ME89" s="9"/>
      <c r="MF89" s="9"/>
      <c r="MG89" s="9"/>
      <c r="MH89" s="9"/>
      <c r="MI89" s="9"/>
      <c r="MJ89" s="9"/>
      <c r="MK89" s="9"/>
      <c r="ML89" s="9"/>
      <c r="MM89" s="9"/>
      <c r="MN89" s="9"/>
      <c r="MO89" s="9"/>
      <c r="MP89" s="9"/>
      <c r="MQ89" s="9"/>
      <c r="MR89" s="9"/>
      <c r="MS89" s="9"/>
      <c r="MT89" s="9"/>
      <c r="MU89" s="9"/>
      <c r="MV89" s="9"/>
      <c r="MW89" s="9"/>
      <c r="MX89" s="9"/>
      <c r="MY89" s="9"/>
      <c r="MZ89" s="9"/>
      <c r="NA89" s="9"/>
      <c r="NB89" s="9"/>
      <c r="NC89" s="9"/>
      <c r="ND89" s="9"/>
      <c r="NE89" s="9"/>
      <c r="NF89" s="9"/>
      <c r="NG89" s="9"/>
      <c r="NH89" s="9"/>
      <c r="NI89" s="9"/>
      <c r="NJ89" s="9"/>
      <c r="NK89" s="9"/>
      <c r="NL89" s="9"/>
      <c r="NM89" s="9"/>
      <c r="NN89" s="9"/>
      <c r="NO89" s="9"/>
      <c r="NP89" s="9"/>
      <c r="NQ89" s="9"/>
      <c r="NR89" s="9"/>
      <c r="NS89" s="9"/>
      <c r="NT89" s="9"/>
      <c r="NU89" s="9"/>
      <c r="NV89" s="9"/>
      <c r="NW89" s="9"/>
      <c r="NX89" s="9"/>
      <c r="NY89" s="9"/>
      <c r="NZ89" s="9"/>
      <c r="OA89" s="9"/>
      <c r="OB89" s="9"/>
      <c r="OC89" s="9"/>
      <c r="OD89" s="9"/>
      <c r="OE89" s="9"/>
      <c r="OF89" s="9"/>
      <c r="OG89" s="9"/>
      <c r="OH89" s="9"/>
      <c r="OI89" s="9"/>
      <c r="OJ89" s="9"/>
      <c r="OK89" s="9"/>
      <c r="OL89" s="9"/>
      <c r="OM89" s="9"/>
      <c r="ON89" s="9"/>
      <c r="OO89" s="9"/>
      <c r="OP89" s="9"/>
      <c r="OQ89" s="9"/>
      <c r="OR89" s="9"/>
      <c r="OS89" s="9"/>
      <c r="OT89" s="9"/>
      <c r="OU89" s="9"/>
      <c r="OV89" s="9"/>
      <c r="OW89" s="9"/>
      <c r="OX89" s="9"/>
      <c r="OY89" s="9"/>
      <c r="OZ89" s="9"/>
      <c r="PA89" s="9"/>
      <c r="PB89" s="9"/>
      <c r="PC89" s="9"/>
      <c r="PD89" s="9"/>
      <c r="PE89" s="9"/>
      <c r="PF89" s="9"/>
      <c r="PG89" s="9"/>
      <c r="PH89" s="9"/>
      <c r="PI89" s="9"/>
      <c r="PJ89" s="9"/>
      <c r="PK89" s="9"/>
      <c r="PL89" s="9"/>
      <c r="PM89" s="9"/>
      <c r="PN89" s="9"/>
      <c r="PO89" s="9"/>
      <c r="PP89" s="9"/>
      <c r="PQ89" s="9"/>
      <c r="PR89" s="9"/>
      <c r="PS89" s="9"/>
      <c r="PT89" s="9"/>
      <c r="PU89" s="9"/>
      <c r="PV89" s="9"/>
      <c r="PW89" s="9"/>
      <c r="PX89" s="9"/>
      <c r="PY89" s="9"/>
      <c r="PZ89" s="9"/>
      <c r="QA89" s="9"/>
      <c r="QB89" s="9"/>
      <c r="QC89" s="9"/>
      <c r="QD89" s="9"/>
      <c r="QE89" s="9"/>
      <c r="QF89" s="9"/>
      <c r="QG89" s="9"/>
      <c r="QH89" s="9"/>
      <c r="QI89" s="9"/>
      <c r="QJ89" s="9"/>
      <c r="QK89" s="9"/>
      <c r="QL89" s="9"/>
      <c r="QM89" s="9"/>
      <c r="QN89" s="9"/>
      <c r="QO89" s="9"/>
      <c r="QP89" s="9"/>
      <c r="QQ89" s="9"/>
      <c r="QR89" s="9"/>
      <c r="QS89" s="9"/>
      <c r="QT89" s="9"/>
      <c r="QU89" s="9"/>
      <c r="QV89" s="9"/>
      <c r="QW89" s="9"/>
      <c r="QX89" s="9"/>
      <c r="QY89" s="9"/>
      <c r="QZ89" s="9"/>
      <c r="RA89" s="9"/>
      <c r="RB89" s="9"/>
      <c r="RC89" s="9"/>
      <c r="RD89" s="9"/>
      <c r="RE89" s="9"/>
      <c r="RF89" s="9"/>
      <c r="RG89" s="9"/>
      <c r="RH89" s="9"/>
      <c r="RI89" s="9"/>
      <c r="RJ89" s="9"/>
      <c r="RK89" s="9"/>
      <c r="RL89" s="9"/>
      <c r="RM89" s="9"/>
      <c r="RN89" s="9"/>
      <c r="RO89" s="9"/>
      <c r="RP89" s="9"/>
      <c r="RQ89" s="9"/>
      <c r="RR89" s="9"/>
      <c r="RS89" s="9"/>
      <c r="RT89" s="9"/>
      <c r="RU89" s="9"/>
      <c r="RV89" s="9"/>
      <c r="RW89" s="9"/>
      <c r="RX89" s="9"/>
      <c r="RY89" s="9"/>
      <c r="RZ89" s="9"/>
      <c r="SA89" s="9"/>
      <c r="SB89" s="9"/>
      <c r="SC89" s="9"/>
      <c r="SD89" s="9"/>
      <c r="SE89" s="9"/>
      <c r="SF89" s="9"/>
      <c r="SG89" s="9"/>
      <c r="SH89" s="9"/>
      <c r="SI89" s="9"/>
      <c r="SJ89" s="9"/>
      <c r="SK89" s="9"/>
      <c r="SL89" s="9"/>
      <c r="SM89" s="9"/>
      <c r="SN89" s="9"/>
      <c r="SO89" s="9"/>
      <c r="SP89" s="9"/>
      <c r="SQ89" s="9"/>
      <c r="SR89" s="9"/>
      <c r="SS89" s="9"/>
      <c r="ST89" s="9"/>
      <c r="SU89" s="9"/>
      <c r="SV89" s="9"/>
      <c r="SW89" s="9"/>
      <c r="SX89" s="9"/>
      <c r="SY89" s="9"/>
      <c r="SZ89" s="9"/>
      <c r="TA89" s="9"/>
      <c r="TB89" s="9"/>
      <c r="TC89" s="9"/>
      <c r="TD89" s="9"/>
      <c r="TE89" s="9"/>
      <c r="TF89" s="9"/>
      <c r="TG89" s="9"/>
      <c r="TH89" s="9"/>
      <c r="TI89" s="9"/>
      <c r="TJ89" s="9"/>
      <c r="TK89" s="9"/>
      <c r="TL89" s="9"/>
      <c r="TM89" s="9"/>
      <c r="TN89" s="9"/>
      <c r="TO89" s="9"/>
      <c r="TP89" s="9"/>
      <c r="TQ89" s="9"/>
      <c r="TR89" s="9"/>
      <c r="TS89" s="9"/>
      <c r="TT89" s="9"/>
      <c r="TU89" s="9"/>
      <c r="TV89" s="9"/>
      <c r="TW89" s="9"/>
      <c r="TX89" s="9"/>
      <c r="TY89" s="9"/>
      <c r="TZ89" s="9"/>
      <c r="UA89" s="9"/>
      <c r="UB89" s="9"/>
      <c r="UC89" s="9"/>
      <c r="UD89" s="9"/>
      <c r="UE89" s="9"/>
      <c r="UF89" s="9"/>
      <c r="UG89" s="9"/>
      <c r="UH89" s="9"/>
      <c r="UI89" s="9"/>
      <c r="UJ89" s="9"/>
      <c r="UK89" s="9"/>
      <c r="UL89" s="9"/>
      <c r="UM89" s="9"/>
      <c r="UN89" s="9"/>
      <c r="UO89" s="9"/>
      <c r="UP89" s="9"/>
      <c r="UQ89" s="9"/>
      <c r="UR89" s="9"/>
      <c r="US89" s="9"/>
      <c r="UT89" s="9"/>
      <c r="UU89" s="9"/>
      <c r="UV89" s="9"/>
      <c r="UW89" s="9"/>
      <c r="UX89" s="9"/>
      <c r="UY89" s="9"/>
      <c r="UZ89" s="9"/>
      <c r="VA89" s="9"/>
      <c r="VB89" s="9"/>
      <c r="VC89" s="9"/>
      <c r="VD89" s="9"/>
      <c r="VE89" s="9"/>
      <c r="VF89" s="9"/>
      <c r="VG89" s="9"/>
      <c r="VH89" s="9"/>
      <c r="VI89" s="9"/>
      <c r="VJ89" s="9"/>
      <c r="VK89" s="9"/>
      <c r="VL89" s="9"/>
      <c r="VM89" s="9"/>
      <c r="VN89" s="9"/>
      <c r="VO89" s="9"/>
      <c r="VP89" s="9"/>
      <c r="VQ89" s="9"/>
      <c r="VR89" s="9"/>
      <c r="VS89" s="9"/>
      <c r="VT89" s="9"/>
      <c r="VU89" s="9"/>
      <c r="VV89" s="9"/>
      <c r="VW89" s="9"/>
      <c r="VX89" s="9"/>
      <c r="VY89" s="9"/>
      <c r="VZ89" s="9"/>
      <c r="WA89" s="9"/>
      <c r="WB89" s="9"/>
      <c r="WC89" s="9"/>
      <c r="WD89" s="9"/>
      <c r="WE89" s="9"/>
      <c r="WF89" s="9"/>
      <c r="WG89" s="9"/>
      <c r="WH89" s="9"/>
      <c r="WI89" s="9"/>
      <c r="WJ89" s="9"/>
      <c r="WK89" s="9"/>
      <c r="WL89" s="9"/>
      <c r="WM89" s="9"/>
      <c r="WN89" s="9"/>
      <c r="WO89" s="9"/>
      <c r="WP89" s="9"/>
      <c r="WQ89" s="9"/>
      <c r="WR89" s="9"/>
      <c r="WS89" s="9"/>
      <c r="WT89" s="9"/>
      <c r="WU89" s="9"/>
      <c r="WV89" s="9"/>
      <c r="WW89" s="9"/>
      <c r="WX89" s="9"/>
      <c r="WY89" s="9"/>
      <c r="WZ89" s="9"/>
      <c r="XA89" s="9"/>
      <c r="XB89" s="9"/>
      <c r="XC89" s="9"/>
      <c r="XD89" s="9"/>
      <c r="XE89" s="9"/>
      <c r="XF89" s="9"/>
      <c r="XG89" s="9"/>
      <c r="XH89" s="9"/>
      <c r="XI89" s="9"/>
      <c r="XJ89" s="9"/>
      <c r="XK89" s="9"/>
      <c r="XL89" s="9"/>
      <c r="XM89" s="9"/>
      <c r="XN89" s="9"/>
      <c r="XO89" s="9"/>
      <c r="XP89" s="9"/>
      <c r="XQ89" s="9"/>
      <c r="XR89" s="9"/>
      <c r="XS89" s="9"/>
      <c r="XT89" s="9"/>
      <c r="XU89" s="9"/>
      <c r="XV89" s="9"/>
      <c r="XW89" s="9"/>
      <c r="XX89" s="9"/>
      <c r="XY89" s="9"/>
      <c r="XZ89" s="9"/>
      <c r="YA89" s="9"/>
      <c r="YB89" s="9"/>
      <c r="YC89" s="9"/>
      <c r="YD89" s="9"/>
      <c r="YE89" s="9"/>
      <c r="YF89" s="9"/>
      <c r="YG89" s="9"/>
      <c r="YH89" s="9"/>
      <c r="YI89" s="9"/>
      <c r="YJ89" s="9"/>
      <c r="YK89" s="9"/>
      <c r="YL89" s="9"/>
      <c r="YM89" s="9"/>
      <c r="YN89" s="9"/>
      <c r="YO89" s="9"/>
      <c r="YP89" s="9"/>
      <c r="YQ89" s="9"/>
      <c r="YR89" s="9"/>
      <c r="YS89" s="9"/>
      <c r="YT89" s="9"/>
      <c r="YU89" s="9"/>
      <c r="YV89" s="9"/>
      <c r="YW89" s="9"/>
      <c r="YX89" s="9"/>
      <c r="YY89" s="9"/>
      <c r="YZ89" s="9"/>
      <c r="ZA89" s="9"/>
      <c r="ZB89" s="9"/>
      <c r="ZC89" s="9"/>
      <c r="ZD89" s="9"/>
      <c r="ZE89" s="9"/>
      <c r="ZF89" s="9"/>
      <c r="ZG89" s="9"/>
      <c r="ZH89" s="9"/>
      <c r="ZI89" s="9"/>
      <c r="ZJ89" s="9"/>
      <c r="ZK89" s="9"/>
      <c r="ZL89" s="9"/>
      <c r="ZM89" s="9"/>
      <c r="ZN89" s="9"/>
      <c r="ZO89" s="9"/>
      <c r="ZP89" s="9"/>
      <c r="ZQ89" s="9"/>
      <c r="ZR89" s="9"/>
      <c r="ZS89" s="9"/>
      <c r="ZT89" s="9"/>
      <c r="ZU89" s="9"/>
      <c r="ZV89" s="9"/>
      <c r="ZW89" s="9"/>
      <c r="ZX89" s="9"/>
      <c r="ZY89" s="9"/>
      <c r="ZZ89" s="9"/>
      <c r="AAA89" s="9"/>
      <c r="AAB89" s="9"/>
      <c r="AAC89" s="9"/>
      <c r="AAD89" s="9"/>
      <c r="AAE89" s="9"/>
      <c r="AAF89" s="9"/>
      <c r="AAG89" s="9"/>
      <c r="AAH89" s="9"/>
      <c r="AAI89" s="9"/>
      <c r="AAJ89" s="9"/>
      <c r="AAK89" s="9"/>
      <c r="AAL89" s="9"/>
      <c r="AAM89" s="9"/>
      <c r="AAN89" s="9"/>
      <c r="AAO89" s="9"/>
      <c r="AAP89" s="9"/>
      <c r="AAQ89" s="9"/>
      <c r="AAR89" s="9"/>
      <c r="AAS89" s="9"/>
      <c r="AAT89" s="9"/>
      <c r="AAU89" s="9"/>
      <c r="AAV89" s="9"/>
      <c r="AAW89" s="9"/>
      <c r="AAX89" s="9"/>
      <c r="AAY89" s="9"/>
      <c r="AAZ89" s="9"/>
      <c r="ABA89" s="9"/>
      <c r="ABB89" s="9"/>
      <c r="ABC89" s="9"/>
      <c r="ABD89" s="9"/>
      <c r="ABE89" s="9"/>
      <c r="ABF89" s="9"/>
      <c r="ABG89" s="9"/>
      <c r="ABH89" s="9"/>
      <c r="ABI89" s="9"/>
      <c r="ABJ89" s="9"/>
      <c r="ABK89" s="9"/>
      <c r="ABL89" s="9"/>
      <c r="ABM89" s="9"/>
      <c r="ABN89" s="9"/>
      <c r="ABO89" s="9"/>
      <c r="ABP89" s="9"/>
      <c r="ABQ89" s="9"/>
      <c r="ABR89" s="9"/>
      <c r="ABS89" s="9"/>
      <c r="ABT89" s="9"/>
      <c r="ABU89" s="9"/>
      <c r="ABV89" s="9"/>
      <c r="ABW89" s="9"/>
      <c r="ABX89" s="9"/>
      <c r="ABY89" s="9"/>
      <c r="ABZ89" s="9"/>
      <c r="ACA89" s="9"/>
      <c r="ACB89" s="9"/>
      <c r="ACC89" s="9"/>
      <c r="ACD89" s="9"/>
      <c r="ACE89" s="9"/>
      <c r="ACF89" s="9"/>
      <c r="ACG89" s="9"/>
      <c r="ACH89" s="9"/>
      <c r="ACI89" s="9"/>
      <c r="ACJ89" s="9"/>
      <c r="ACK89" s="9"/>
      <c r="ACL89" s="9"/>
      <c r="ACM89" s="9"/>
      <c r="ACN89" s="9"/>
      <c r="ACO89" s="9"/>
      <c r="ACP89" s="9"/>
      <c r="ACQ89" s="9"/>
      <c r="ACR89" s="9"/>
      <c r="ACS89" s="9"/>
      <c r="ACT89" s="9"/>
      <c r="ACU89" s="9"/>
      <c r="ACV89" s="9"/>
      <c r="ACW89" s="9"/>
      <c r="ACX89" s="9"/>
      <c r="ACY89" s="9"/>
      <c r="ACZ89" s="9"/>
      <c r="ADA89" s="9"/>
      <c r="ADB89" s="9"/>
      <c r="ADC89" s="9"/>
      <c r="ADD89" s="9"/>
      <c r="ADE89" s="9"/>
      <c r="ADF89" s="9"/>
      <c r="ADG89" s="9"/>
      <c r="ADH89" s="9"/>
      <c r="ADI89" s="9"/>
      <c r="ADJ89" s="9"/>
      <c r="ADK89" s="9"/>
      <c r="ADL89" s="9"/>
      <c r="ADM89" s="9"/>
      <c r="ADN89" s="9"/>
      <c r="ADO89" s="9"/>
      <c r="ADP89" s="9"/>
      <c r="ADQ89" s="9"/>
      <c r="ADR89" s="9"/>
      <c r="ADS89" s="9"/>
      <c r="ADT89" s="9"/>
      <c r="ADU89" s="9"/>
      <c r="ADV89" s="9"/>
      <c r="ADW89" s="9"/>
      <c r="ADX89" s="9"/>
      <c r="ADY89" s="9"/>
      <c r="ADZ89" s="9"/>
      <c r="AEA89" s="9"/>
      <c r="AEB89" s="9"/>
      <c r="AEC89" s="9"/>
      <c r="AED89" s="9"/>
      <c r="AEE89" s="9"/>
      <c r="AEF89" s="9"/>
      <c r="AEG89" s="9"/>
      <c r="AEH89" s="9"/>
      <c r="AEI89" s="9"/>
      <c r="AEJ89" s="9"/>
      <c r="AEK89" s="9"/>
      <c r="AEL89" s="9"/>
      <c r="AEM89" s="9"/>
      <c r="AEN89" s="9"/>
      <c r="AEO89" s="9"/>
      <c r="AEP89" s="9"/>
      <c r="AEQ89" s="9"/>
      <c r="AER89" s="9"/>
      <c r="AES89" s="9"/>
      <c r="AET89" s="9"/>
      <c r="AEU89" s="9"/>
      <c r="AEV89" s="9"/>
      <c r="AEW89" s="9"/>
      <c r="AEX89" s="9"/>
      <c r="AEY89" s="9"/>
      <c r="AEZ89" s="9"/>
      <c r="AFA89" s="9"/>
      <c r="AFB89" s="9"/>
      <c r="AFC89" s="9"/>
      <c r="AFD89" s="9"/>
      <c r="AFE89" s="9"/>
      <c r="AFF89" s="9"/>
      <c r="AFG89" s="9"/>
      <c r="AFH89" s="9"/>
      <c r="AFI89" s="9"/>
      <c r="AFJ89" s="9"/>
      <c r="AFK89" s="9"/>
      <c r="AFL89" s="9"/>
      <c r="AFM89" s="9"/>
      <c r="AFN89" s="9"/>
      <c r="AFO89" s="9"/>
      <c r="AFP89" s="9"/>
      <c r="AFQ89" s="9"/>
      <c r="AFR89" s="9"/>
      <c r="AFS89" s="9"/>
      <c r="AFT89" s="9"/>
      <c r="AFU89" s="9"/>
      <c r="AFV89" s="9"/>
      <c r="AFW89" s="9"/>
      <c r="AFX89" s="9"/>
      <c r="AFY89" s="9"/>
      <c r="AFZ89" s="9"/>
      <c r="AGA89" s="9"/>
      <c r="AGB89" s="9"/>
      <c r="AGC89" s="9"/>
      <c r="AGD89" s="9"/>
      <c r="AGE89" s="9"/>
      <c r="AGF89" s="9"/>
      <c r="AGG89" s="9"/>
      <c r="AGH89" s="9"/>
      <c r="AGI89" s="9"/>
      <c r="AGJ89" s="9"/>
      <c r="AGK89" s="9"/>
      <c r="AGL89" s="9"/>
      <c r="AGM89" s="9"/>
      <c r="AGN89" s="9"/>
      <c r="AGO89" s="9"/>
      <c r="AGP89" s="9"/>
      <c r="AGQ89" s="9"/>
      <c r="AGR89" s="9"/>
      <c r="AGS89" s="9"/>
      <c r="AGT89" s="9"/>
      <c r="AGU89" s="9"/>
      <c r="AGV89" s="9"/>
      <c r="AGW89" s="9"/>
      <c r="AGX89" s="9"/>
      <c r="AGY89" s="9"/>
      <c r="AGZ89" s="9"/>
      <c r="AHA89" s="9"/>
      <c r="AHB89" s="9"/>
      <c r="AHC89" s="9"/>
      <c r="AHD89" s="9"/>
      <c r="AHE89" s="9"/>
      <c r="AHF89" s="9"/>
      <c r="AHG89" s="9"/>
      <c r="AHH89" s="9"/>
      <c r="AHI89" s="9"/>
      <c r="AHJ89" s="9"/>
      <c r="AHK89" s="9"/>
      <c r="AHL89" s="9"/>
      <c r="AHM89" s="9"/>
      <c r="AHN89" s="9"/>
      <c r="AHO89" s="9"/>
      <c r="AHP89" s="9"/>
      <c r="AHQ89" s="9"/>
      <c r="AHR89" s="9"/>
      <c r="AHS89" s="9"/>
      <c r="AHT89" s="9"/>
      <c r="AHU89" s="9"/>
      <c r="AHV89" s="9"/>
      <c r="AHW89" s="9"/>
      <c r="AHX89" s="9"/>
      <c r="AHY89" s="9"/>
      <c r="AHZ89" s="9"/>
      <c r="AIA89" s="9"/>
      <c r="AIB89" s="9"/>
      <c r="AIC89" s="9"/>
      <c r="AID89" s="9"/>
      <c r="AIE89" s="9"/>
      <c r="AIF89" s="9"/>
      <c r="AIG89" s="9"/>
      <c r="AIH89" s="9"/>
      <c r="AII89" s="9"/>
      <c r="AIJ89" s="9"/>
      <c r="AIK89" s="9"/>
      <c r="AIL89" s="9"/>
      <c r="AIM89" s="9"/>
      <c r="AIN89" s="9"/>
      <c r="AIO89" s="9"/>
      <c r="AIP89" s="9"/>
      <c r="AIQ89" s="9"/>
      <c r="AIR89" s="9"/>
      <c r="AIS89" s="9"/>
      <c r="AIT89" s="9"/>
      <c r="AIU89" s="9"/>
      <c r="AIV89" s="9"/>
      <c r="AIW89" s="9"/>
      <c r="AIX89" s="9"/>
      <c r="AIY89" s="9"/>
      <c r="AIZ89" s="9"/>
      <c r="AJA89" s="9"/>
      <c r="AJB89" s="9"/>
      <c r="AJC89" s="9"/>
      <c r="AJD89" s="9"/>
      <c r="AJE89" s="9"/>
      <c r="AJF89" s="9"/>
      <c r="AJG89" s="9"/>
      <c r="AJH89" s="9"/>
      <c r="AJI89" s="9"/>
      <c r="AJJ89" s="9"/>
      <c r="AJK89" s="9"/>
      <c r="AJL89" s="9"/>
      <c r="AJM89" s="9"/>
      <c r="AJN89" s="9"/>
      <c r="AJO89" s="9"/>
      <c r="AJP89" s="9"/>
      <c r="AJQ89" s="9"/>
      <c r="AJR89" s="9"/>
      <c r="AJS89" s="9"/>
      <c r="AJT89" s="9"/>
      <c r="AJU89" s="9"/>
      <c r="AJV89" s="9"/>
      <c r="AJW89" s="9"/>
      <c r="AJX89" s="9"/>
      <c r="AJY89" s="9"/>
      <c r="AJZ89" s="9"/>
      <c r="AKA89" s="9"/>
      <c r="AKB89" s="9"/>
      <c r="AKC89" s="9"/>
      <c r="AKD89" s="9"/>
      <c r="AKE89" s="9"/>
      <c r="AKF89" s="9"/>
      <c r="AKG89" s="9"/>
      <c r="AKH89" s="9"/>
      <c r="AKI89" s="9"/>
      <c r="AKJ89" s="9"/>
      <c r="AKK89" s="9"/>
      <c r="AKL89" s="9"/>
      <c r="AKM89" s="9"/>
      <c r="AKN89" s="9"/>
      <c r="AKO89" s="9"/>
      <c r="AKP89" s="9"/>
      <c r="AKQ89" s="9"/>
      <c r="AKR89" s="9"/>
      <c r="AKS89" s="9"/>
      <c r="AKT89" s="9"/>
      <c r="AKU89" s="9"/>
      <c r="AKV89" s="9"/>
      <c r="AKW89" s="9"/>
      <c r="AKX89" s="9"/>
      <c r="AKY89" s="9"/>
      <c r="AKZ89" s="9"/>
      <c r="ALA89" s="9"/>
      <c r="ALB89" s="9"/>
      <c r="ALC89" s="9"/>
      <c r="ALD89" s="9"/>
      <c r="ALE89" s="9"/>
      <c r="ALF89" s="9"/>
      <c r="ALG89" s="9"/>
      <c r="ALH89" s="9"/>
      <c r="ALI89" s="9"/>
      <c r="ALJ89" s="9"/>
      <c r="ALK89" s="9"/>
      <c r="ALL89" s="9"/>
      <c r="ALM89" s="9"/>
      <c r="ALN89" s="9"/>
      <c r="ALO89" s="9"/>
      <c r="ALP89" s="9"/>
      <c r="ALQ89" s="9"/>
      <c r="ALR89" s="9"/>
      <c r="ALS89" s="9"/>
      <c r="ALT89" s="9"/>
      <c r="ALU89" s="9"/>
      <c r="ALV89" s="9"/>
      <c r="ALW89" s="9"/>
      <c r="ALX89" s="9"/>
      <c r="ALY89" s="9"/>
      <c r="ALZ89" s="9"/>
      <c r="AMA89" s="9"/>
      <c r="AMB89" s="9"/>
      <c r="AMC89" s="9"/>
      <c r="AMD89" s="9"/>
      <c r="AME89" s="9"/>
      <c r="AMF89" s="9"/>
      <c r="AMG89" s="9"/>
      <c r="AMH89" s="9"/>
      <c r="AMI89" s="9"/>
      <c r="AMJ89" s="9"/>
      <c r="AMK89" s="9"/>
    </row>
    <row r="90" spans="1:1027" ht="15.75" x14ac:dyDescent="0.25">
      <c r="A90" s="44" t="s">
        <v>301</v>
      </c>
      <c r="B90" s="45" t="s">
        <v>530</v>
      </c>
      <c r="C90" s="48" t="s">
        <v>504</v>
      </c>
      <c r="D90" s="85">
        <v>1082.4000000000001</v>
      </c>
      <c r="E90" s="102"/>
      <c r="F90" s="103"/>
      <c r="G90" s="103">
        <v>10</v>
      </c>
      <c r="H90" s="100">
        <f t="shared" si="7"/>
        <v>10</v>
      </c>
      <c r="I90" s="103"/>
      <c r="J90" s="103"/>
      <c r="K90" s="103">
        <v>18</v>
      </c>
      <c r="L90" s="100">
        <f t="shared" si="8"/>
        <v>18</v>
      </c>
      <c r="M90" s="103">
        <v>15</v>
      </c>
      <c r="N90" s="103"/>
      <c r="O90" s="103"/>
      <c r="P90" s="100">
        <f t="shared" si="9"/>
        <v>15</v>
      </c>
      <c r="Q90" s="103"/>
      <c r="R90" s="103">
        <v>13</v>
      </c>
      <c r="S90" s="103"/>
      <c r="T90" s="100">
        <f t="shared" si="10"/>
        <v>13</v>
      </c>
      <c r="U90" s="100">
        <f t="shared" si="11"/>
        <v>56</v>
      </c>
      <c r="V90" s="100">
        <f t="shared" si="12"/>
        <v>60614.400000000009</v>
      </c>
      <c r="W90" s="126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</row>
    <row r="91" spans="1:1027" ht="31.5" x14ac:dyDescent="0.25">
      <c r="A91" s="44" t="s">
        <v>302</v>
      </c>
      <c r="B91" s="53" t="s">
        <v>531</v>
      </c>
      <c r="C91" s="48" t="s">
        <v>97</v>
      </c>
      <c r="D91" s="85">
        <v>1077.25</v>
      </c>
      <c r="E91" s="102"/>
      <c r="F91" s="103"/>
      <c r="G91" s="103">
        <v>2</v>
      </c>
      <c r="H91" s="100">
        <f t="shared" si="7"/>
        <v>2</v>
      </c>
      <c r="I91" s="103"/>
      <c r="J91" s="103"/>
      <c r="K91" s="103">
        <v>2</v>
      </c>
      <c r="L91" s="100">
        <f t="shared" si="8"/>
        <v>2</v>
      </c>
      <c r="M91" s="103">
        <v>2</v>
      </c>
      <c r="N91" s="103"/>
      <c r="O91" s="103"/>
      <c r="P91" s="100">
        <f t="shared" si="9"/>
        <v>2</v>
      </c>
      <c r="Q91" s="103"/>
      <c r="R91" s="103">
        <v>2</v>
      </c>
      <c r="S91" s="103"/>
      <c r="T91" s="100">
        <f t="shared" si="10"/>
        <v>2</v>
      </c>
      <c r="U91" s="100">
        <f t="shared" si="11"/>
        <v>8</v>
      </c>
      <c r="V91" s="100">
        <f t="shared" si="12"/>
        <v>8618</v>
      </c>
      <c r="W91" s="126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</row>
    <row r="92" spans="1:1027" ht="15.75" x14ac:dyDescent="0.25">
      <c r="A92" s="44" t="s">
        <v>303</v>
      </c>
      <c r="B92" s="53" t="s">
        <v>551</v>
      </c>
      <c r="C92" s="48" t="s">
        <v>78</v>
      </c>
      <c r="D92" s="85">
        <v>1876.47</v>
      </c>
      <c r="E92" s="102"/>
      <c r="F92" s="103"/>
      <c r="G92" s="103"/>
      <c r="H92" s="100">
        <f t="shared" si="7"/>
        <v>0</v>
      </c>
      <c r="I92" s="103">
        <v>1</v>
      </c>
      <c r="J92" s="103"/>
      <c r="K92" s="103"/>
      <c r="L92" s="100">
        <f t="shared" si="8"/>
        <v>1</v>
      </c>
      <c r="M92" s="103"/>
      <c r="N92" s="103"/>
      <c r="O92" s="103">
        <v>1</v>
      </c>
      <c r="P92" s="100">
        <f t="shared" si="9"/>
        <v>1</v>
      </c>
      <c r="Q92" s="103">
        <v>1</v>
      </c>
      <c r="R92" s="103"/>
      <c r="S92" s="103"/>
      <c r="T92" s="100">
        <f t="shared" si="10"/>
        <v>1</v>
      </c>
      <c r="U92" s="100">
        <f t="shared" si="11"/>
        <v>3</v>
      </c>
      <c r="V92" s="100">
        <f t="shared" si="12"/>
        <v>5629.41</v>
      </c>
      <c r="W92" s="126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</row>
    <row r="93" spans="1:1027" ht="33.75" customHeight="1" x14ac:dyDescent="0.25">
      <c r="A93" s="37" t="s">
        <v>204</v>
      </c>
      <c r="B93" s="68" t="s">
        <v>532</v>
      </c>
      <c r="C93" s="136"/>
      <c r="D93" s="85"/>
      <c r="E93" s="102"/>
      <c r="F93" s="103"/>
      <c r="G93" s="103"/>
      <c r="H93" s="100">
        <f t="shared" si="7"/>
        <v>0</v>
      </c>
      <c r="I93" s="103"/>
      <c r="J93" s="103"/>
      <c r="K93" s="103"/>
      <c r="L93" s="100">
        <f t="shared" si="8"/>
        <v>0</v>
      </c>
      <c r="M93" s="103"/>
      <c r="N93" s="103"/>
      <c r="O93" s="103"/>
      <c r="P93" s="100">
        <f t="shared" si="9"/>
        <v>0</v>
      </c>
      <c r="Q93" s="103"/>
      <c r="R93" s="103"/>
      <c r="S93" s="103"/>
      <c r="T93" s="100">
        <f t="shared" si="10"/>
        <v>0</v>
      </c>
      <c r="U93" s="100">
        <f t="shared" si="11"/>
        <v>0</v>
      </c>
      <c r="V93" s="100">
        <f t="shared" si="12"/>
        <v>0</v>
      </c>
      <c r="W93" s="126">
        <f t="shared" si="13"/>
        <v>0</v>
      </c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</row>
    <row r="94" spans="1:1027" s="7" customFormat="1" ht="15.75" x14ac:dyDescent="0.25">
      <c r="A94" s="44" t="s">
        <v>306</v>
      </c>
      <c r="B94" s="69" t="s">
        <v>483</v>
      </c>
      <c r="C94" s="70"/>
      <c r="D94" s="92"/>
      <c r="E94" s="86"/>
      <c r="F94" s="86"/>
      <c r="G94" s="86"/>
      <c r="H94" s="86">
        <f t="shared" ref="H94:U94" si="14">SUM(H95:H101)</f>
        <v>16</v>
      </c>
      <c r="I94" s="86"/>
      <c r="J94" s="86"/>
      <c r="K94" s="86"/>
      <c r="L94" s="86">
        <f t="shared" si="14"/>
        <v>44</v>
      </c>
      <c r="M94" s="86"/>
      <c r="N94" s="86"/>
      <c r="O94" s="86"/>
      <c r="P94" s="86">
        <f t="shared" si="14"/>
        <v>52</v>
      </c>
      <c r="Q94" s="86"/>
      <c r="R94" s="86"/>
      <c r="S94" s="86"/>
      <c r="T94" s="86">
        <f t="shared" si="14"/>
        <v>37</v>
      </c>
      <c r="U94" s="86">
        <f t="shared" si="14"/>
        <v>149</v>
      </c>
      <c r="V94" s="100">
        <f t="shared" si="12"/>
        <v>0</v>
      </c>
      <c r="W94" s="126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ML94"/>
      <c r="AMM94"/>
    </row>
    <row r="95" spans="1:1027" ht="18" customHeight="1" x14ac:dyDescent="0.25">
      <c r="A95" s="44" t="s">
        <v>307</v>
      </c>
      <c r="B95" s="53" t="s">
        <v>484</v>
      </c>
      <c r="C95" s="48" t="s">
        <v>46</v>
      </c>
      <c r="D95" s="83">
        <v>1472.96</v>
      </c>
      <c r="E95" s="102"/>
      <c r="F95" s="103"/>
      <c r="G95" s="103">
        <v>1</v>
      </c>
      <c r="H95" s="100">
        <f t="shared" si="7"/>
        <v>1</v>
      </c>
      <c r="I95" s="103"/>
      <c r="J95" s="103">
        <v>1</v>
      </c>
      <c r="K95" s="103"/>
      <c r="L95" s="100">
        <f t="shared" si="8"/>
        <v>1</v>
      </c>
      <c r="M95" s="103">
        <v>1</v>
      </c>
      <c r="N95" s="103"/>
      <c r="O95" s="103"/>
      <c r="P95" s="100">
        <f t="shared" si="9"/>
        <v>1</v>
      </c>
      <c r="Q95" s="103"/>
      <c r="R95" s="103">
        <v>1</v>
      </c>
      <c r="S95" s="103"/>
      <c r="T95" s="100">
        <f t="shared" si="10"/>
        <v>1</v>
      </c>
      <c r="U95" s="100">
        <f t="shared" si="11"/>
        <v>4</v>
      </c>
      <c r="V95" s="100">
        <f t="shared" si="12"/>
        <v>5891.84</v>
      </c>
      <c r="W95" s="126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</row>
    <row r="96" spans="1:1027" ht="18" customHeight="1" x14ac:dyDescent="0.25">
      <c r="A96" s="44" t="s">
        <v>308</v>
      </c>
      <c r="B96" s="53" t="s">
        <v>107</v>
      </c>
      <c r="C96" s="48" t="s">
        <v>46</v>
      </c>
      <c r="D96" s="83">
        <v>1577.24</v>
      </c>
      <c r="E96" s="102"/>
      <c r="F96" s="103">
        <v>2</v>
      </c>
      <c r="G96" s="103">
        <v>3</v>
      </c>
      <c r="H96" s="100">
        <f t="shared" si="7"/>
        <v>5</v>
      </c>
      <c r="I96" s="103">
        <v>3</v>
      </c>
      <c r="J96" s="103">
        <v>3</v>
      </c>
      <c r="K96" s="103">
        <v>5</v>
      </c>
      <c r="L96" s="100">
        <f t="shared" si="8"/>
        <v>11</v>
      </c>
      <c r="M96" s="103">
        <v>2</v>
      </c>
      <c r="N96" s="103">
        <v>1</v>
      </c>
      <c r="O96" s="103">
        <v>2</v>
      </c>
      <c r="P96" s="100">
        <f t="shared" si="9"/>
        <v>5</v>
      </c>
      <c r="Q96" s="103">
        <v>3</v>
      </c>
      <c r="R96" s="103">
        <v>3</v>
      </c>
      <c r="S96" s="103">
        <v>4</v>
      </c>
      <c r="T96" s="100">
        <f t="shared" si="10"/>
        <v>10</v>
      </c>
      <c r="U96" s="100">
        <f t="shared" si="11"/>
        <v>31</v>
      </c>
      <c r="V96" s="100">
        <f t="shared" si="12"/>
        <v>48894.44</v>
      </c>
      <c r="W96" s="126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</row>
    <row r="97" spans="1:37" ht="15.75" x14ac:dyDescent="0.25">
      <c r="A97" s="44" t="s">
        <v>309</v>
      </c>
      <c r="B97" s="53" t="s">
        <v>108</v>
      </c>
      <c r="C97" s="48" t="s">
        <v>46</v>
      </c>
      <c r="D97" s="83">
        <v>1789.9</v>
      </c>
      <c r="E97" s="102"/>
      <c r="F97" s="103"/>
      <c r="G97" s="103">
        <v>2</v>
      </c>
      <c r="H97" s="100">
        <f t="shared" si="7"/>
        <v>2</v>
      </c>
      <c r="I97" s="103">
        <v>2</v>
      </c>
      <c r="J97" s="103">
        <v>3</v>
      </c>
      <c r="K97" s="103">
        <v>4</v>
      </c>
      <c r="L97" s="100">
        <f t="shared" si="8"/>
        <v>9</v>
      </c>
      <c r="M97" s="103">
        <v>5</v>
      </c>
      <c r="N97" s="103">
        <v>5</v>
      </c>
      <c r="O97" s="103">
        <v>7</v>
      </c>
      <c r="P97" s="100">
        <f t="shared" si="9"/>
        <v>17</v>
      </c>
      <c r="Q97" s="103">
        <v>5</v>
      </c>
      <c r="R97" s="103">
        <v>5</v>
      </c>
      <c r="S97" s="103"/>
      <c r="T97" s="100">
        <f t="shared" si="10"/>
        <v>10</v>
      </c>
      <c r="U97" s="100">
        <f t="shared" si="11"/>
        <v>38</v>
      </c>
      <c r="V97" s="100">
        <f t="shared" si="12"/>
        <v>68016.2</v>
      </c>
      <c r="W97" s="126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</row>
    <row r="98" spans="1:37" ht="15.75" x14ac:dyDescent="0.25">
      <c r="A98" s="44" t="s">
        <v>310</v>
      </c>
      <c r="B98" s="53" t="s">
        <v>109</v>
      </c>
      <c r="C98" s="48" t="s">
        <v>46</v>
      </c>
      <c r="D98" s="83">
        <v>2399.73</v>
      </c>
      <c r="E98" s="102">
        <v>1</v>
      </c>
      <c r="F98" s="103">
        <v>2</v>
      </c>
      <c r="G98" s="103">
        <v>1</v>
      </c>
      <c r="H98" s="100">
        <f t="shared" si="7"/>
        <v>4</v>
      </c>
      <c r="I98" s="103">
        <v>2</v>
      </c>
      <c r="J98" s="103">
        <v>5</v>
      </c>
      <c r="K98" s="103">
        <v>2</v>
      </c>
      <c r="L98" s="100">
        <f t="shared" si="8"/>
        <v>9</v>
      </c>
      <c r="M98" s="103">
        <v>8</v>
      </c>
      <c r="N98" s="103">
        <v>2</v>
      </c>
      <c r="O98" s="103">
        <v>2</v>
      </c>
      <c r="P98" s="100">
        <f t="shared" si="9"/>
        <v>12</v>
      </c>
      <c r="Q98" s="103">
        <v>3</v>
      </c>
      <c r="R98" s="103">
        <v>3</v>
      </c>
      <c r="S98" s="103">
        <v>2</v>
      </c>
      <c r="T98" s="100">
        <f t="shared" si="10"/>
        <v>8</v>
      </c>
      <c r="U98" s="100">
        <f t="shared" si="11"/>
        <v>33</v>
      </c>
      <c r="V98" s="100">
        <f t="shared" si="12"/>
        <v>79191.09</v>
      </c>
      <c r="W98" s="126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</row>
    <row r="99" spans="1:37" ht="15.75" x14ac:dyDescent="0.25">
      <c r="A99" s="44" t="s">
        <v>311</v>
      </c>
      <c r="B99" s="53" t="s">
        <v>110</v>
      </c>
      <c r="C99" s="48" t="s">
        <v>46</v>
      </c>
      <c r="D99" s="83">
        <v>2817.98</v>
      </c>
      <c r="E99" s="102"/>
      <c r="F99" s="103"/>
      <c r="G99" s="103">
        <v>2</v>
      </c>
      <c r="H99" s="100">
        <f t="shared" si="7"/>
        <v>2</v>
      </c>
      <c r="I99" s="103">
        <v>2</v>
      </c>
      <c r="J99" s="103">
        <v>3</v>
      </c>
      <c r="K99" s="103">
        <v>3</v>
      </c>
      <c r="L99" s="100">
        <f t="shared" si="8"/>
        <v>8</v>
      </c>
      <c r="M99" s="103">
        <v>3</v>
      </c>
      <c r="N99" s="103">
        <v>2</v>
      </c>
      <c r="O99" s="103">
        <v>2</v>
      </c>
      <c r="P99" s="100">
        <f t="shared" si="9"/>
        <v>7</v>
      </c>
      <c r="Q99" s="103">
        <v>2</v>
      </c>
      <c r="R99" s="103">
        <v>1</v>
      </c>
      <c r="S99" s="103"/>
      <c r="T99" s="100">
        <f t="shared" si="10"/>
        <v>3</v>
      </c>
      <c r="U99" s="100">
        <f t="shared" si="11"/>
        <v>20</v>
      </c>
      <c r="V99" s="100">
        <f t="shared" si="12"/>
        <v>56359.6</v>
      </c>
      <c r="W99" s="126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</row>
    <row r="100" spans="1:37" ht="15.75" x14ac:dyDescent="0.25">
      <c r="A100" s="44" t="s">
        <v>312</v>
      </c>
      <c r="B100" s="53" t="s">
        <v>111</v>
      </c>
      <c r="C100" s="48" t="s">
        <v>46</v>
      </c>
      <c r="D100" s="83">
        <v>3487.34</v>
      </c>
      <c r="E100" s="102"/>
      <c r="F100" s="103">
        <v>2</v>
      </c>
      <c r="G100" s="103"/>
      <c r="H100" s="100">
        <f t="shared" si="7"/>
        <v>2</v>
      </c>
      <c r="I100" s="103">
        <v>3</v>
      </c>
      <c r="J100" s="103"/>
      <c r="K100" s="103">
        <v>2</v>
      </c>
      <c r="L100" s="100">
        <f t="shared" si="8"/>
        <v>5</v>
      </c>
      <c r="M100" s="103">
        <v>2</v>
      </c>
      <c r="N100" s="103">
        <v>3</v>
      </c>
      <c r="O100" s="103">
        <v>3</v>
      </c>
      <c r="P100" s="100">
        <f t="shared" si="9"/>
        <v>8</v>
      </c>
      <c r="Q100" s="103">
        <v>3</v>
      </c>
      <c r="R100" s="103">
        <v>2</v>
      </c>
      <c r="S100" s="103"/>
      <c r="T100" s="100">
        <f t="shared" si="10"/>
        <v>5</v>
      </c>
      <c r="U100" s="100">
        <f t="shared" si="11"/>
        <v>20</v>
      </c>
      <c r="V100" s="100">
        <f t="shared" si="12"/>
        <v>69746.8</v>
      </c>
      <c r="W100" s="126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</row>
    <row r="101" spans="1:37" ht="15.75" x14ac:dyDescent="0.25">
      <c r="A101" s="44" t="s">
        <v>313</v>
      </c>
      <c r="B101" s="53" t="s">
        <v>112</v>
      </c>
      <c r="C101" s="48" t="s">
        <v>46</v>
      </c>
      <c r="D101" s="83">
        <v>4480.47</v>
      </c>
      <c r="E101" s="102"/>
      <c r="F101" s="103"/>
      <c r="G101" s="103"/>
      <c r="H101" s="100">
        <f t="shared" si="7"/>
        <v>0</v>
      </c>
      <c r="I101" s="103"/>
      <c r="J101" s="103">
        <v>1</v>
      </c>
      <c r="K101" s="103"/>
      <c r="L101" s="100">
        <f t="shared" si="8"/>
        <v>1</v>
      </c>
      <c r="M101" s="103">
        <v>1</v>
      </c>
      <c r="N101" s="103"/>
      <c r="O101" s="103">
        <v>1</v>
      </c>
      <c r="P101" s="100">
        <f t="shared" si="9"/>
        <v>2</v>
      </c>
      <c r="Q101" s="103"/>
      <c r="R101" s="103"/>
      <c r="S101" s="103"/>
      <c r="T101" s="100">
        <f t="shared" si="10"/>
        <v>0</v>
      </c>
      <c r="U101" s="100">
        <f t="shared" si="11"/>
        <v>3</v>
      </c>
      <c r="V101" s="100">
        <f t="shared" si="12"/>
        <v>13441.41</v>
      </c>
      <c r="W101" s="126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</row>
    <row r="102" spans="1:37" ht="31.5" x14ac:dyDescent="0.25">
      <c r="A102" s="44" t="s">
        <v>314</v>
      </c>
      <c r="B102" s="21" t="s">
        <v>485</v>
      </c>
      <c r="C102" s="71"/>
      <c r="D102" s="92"/>
      <c r="E102" s="85"/>
      <c r="F102" s="85"/>
      <c r="G102" s="85"/>
      <c r="H102" s="85">
        <f t="shared" ref="H102:U102" si="15">SUM(H103:H107)</f>
        <v>87.5</v>
      </c>
      <c r="I102" s="85"/>
      <c r="J102" s="85"/>
      <c r="K102" s="85"/>
      <c r="L102" s="85">
        <f t="shared" si="15"/>
        <v>99.5</v>
      </c>
      <c r="M102" s="85"/>
      <c r="N102" s="85"/>
      <c r="O102" s="85"/>
      <c r="P102" s="85">
        <f t="shared" si="15"/>
        <v>102.5</v>
      </c>
      <c r="Q102" s="85"/>
      <c r="R102" s="85"/>
      <c r="S102" s="85"/>
      <c r="T102" s="85">
        <f t="shared" si="15"/>
        <v>155.5</v>
      </c>
      <c r="U102" s="85">
        <f t="shared" si="15"/>
        <v>445</v>
      </c>
      <c r="V102" s="100">
        <f t="shared" si="12"/>
        <v>0</v>
      </c>
      <c r="W102" s="126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</row>
    <row r="103" spans="1:37" ht="15.75" x14ac:dyDescent="0.25">
      <c r="A103" s="44" t="s">
        <v>315</v>
      </c>
      <c r="B103" s="53" t="s">
        <v>486</v>
      </c>
      <c r="C103" s="48" t="s">
        <v>46</v>
      </c>
      <c r="D103" s="83">
        <v>1398.31</v>
      </c>
      <c r="E103" s="102">
        <v>6</v>
      </c>
      <c r="F103" s="103">
        <v>3.5</v>
      </c>
      <c r="G103" s="103">
        <v>2.5</v>
      </c>
      <c r="H103" s="100">
        <f t="shared" si="7"/>
        <v>12</v>
      </c>
      <c r="I103" s="103">
        <v>17</v>
      </c>
      <c r="J103" s="103">
        <v>23</v>
      </c>
      <c r="K103" s="103"/>
      <c r="L103" s="100">
        <f t="shared" si="8"/>
        <v>40</v>
      </c>
      <c r="M103" s="103">
        <v>15</v>
      </c>
      <c r="N103" s="103">
        <v>15</v>
      </c>
      <c r="O103" s="103">
        <v>12</v>
      </c>
      <c r="P103" s="100">
        <f t="shared" si="9"/>
        <v>42</v>
      </c>
      <c r="Q103" s="103">
        <v>17</v>
      </c>
      <c r="R103" s="103">
        <v>18</v>
      </c>
      <c r="S103" s="103">
        <v>6</v>
      </c>
      <c r="T103" s="100">
        <f t="shared" si="10"/>
        <v>41</v>
      </c>
      <c r="U103" s="100">
        <f t="shared" si="11"/>
        <v>135</v>
      </c>
      <c r="V103" s="100">
        <f t="shared" si="12"/>
        <v>188771.85</v>
      </c>
      <c r="W103" s="126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</row>
    <row r="104" spans="1:37" ht="15.75" x14ac:dyDescent="0.25">
      <c r="A104" s="44" t="s">
        <v>316</v>
      </c>
      <c r="B104" s="53" t="s">
        <v>108</v>
      </c>
      <c r="C104" s="48" t="s">
        <v>46</v>
      </c>
      <c r="D104" s="83">
        <v>1524.32</v>
      </c>
      <c r="E104" s="102">
        <v>25</v>
      </c>
      <c r="F104" s="103">
        <v>17</v>
      </c>
      <c r="G104" s="103">
        <v>15</v>
      </c>
      <c r="H104" s="100">
        <f t="shared" si="7"/>
        <v>57</v>
      </c>
      <c r="I104" s="103">
        <v>8</v>
      </c>
      <c r="J104" s="103">
        <v>12</v>
      </c>
      <c r="K104" s="103">
        <v>16</v>
      </c>
      <c r="L104" s="100">
        <f t="shared" si="8"/>
        <v>36</v>
      </c>
      <c r="M104" s="103">
        <v>18</v>
      </c>
      <c r="N104" s="103">
        <v>11</v>
      </c>
      <c r="O104" s="103">
        <v>16</v>
      </c>
      <c r="P104" s="100">
        <f t="shared" si="9"/>
        <v>45</v>
      </c>
      <c r="Q104" s="103">
        <v>20</v>
      </c>
      <c r="R104" s="103">
        <v>12</v>
      </c>
      <c r="S104" s="103">
        <v>16</v>
      </c>
      <c r="T104" s="100">
        <f t="shared" si="10"/>
        <v>48</v>
      </c>
      <c r="U104" s="100">
        <f t="shared" si="11"/>
        <v>186</v>
      </c>
      <c r="V104" s="100">
        <f t="shared" si="12"/>
        <v>283523.51999999996</v>
      </c>
      <c r="W104" s="126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</row>
    <row r="105" spans="1:37" ht="15.75" x14ac:dyDescent="0.25">
      <c r="A105" s="44" t="s">
        <v>317</v>
      </c>
      <c r="B105" s="53" t="s">
        <v>109</v>
      </c>
      <c r="C105" s="48" t="s">
        <v>46</v>
      </c>
      <c r="D105" s="83">
        <v>2158.7199999999998</v>
      </c>
      <c r="E105" s="102"/>
      <c r="F105" s="103">
        <v>10</v>
      </c>
      <c r="G105" s="103"/>
      <c r="H105" s="100">
        <f t="shared" si="7"/>
        <v>10</v>
      </c>
      <c r="I105" s="103">
        <v>7</v>
      </c>
      <c r="J105" s="103">
        <v>8</v>
      </c>
      <c r="K105" s="103"/>
      <c r="L105" s="100">
        <f t="shared" si="8"/>
        <v>15</v>
      </c>
      <c r="M105" s="103">
        <v>2</v>
      </c>
      <c r="N105" s="103">
        <v>3</v>
      </c>
      <c r="O105" s="103">
        <v>5</v>
      </c>
      <c r="P105" s="100">
        <f t="shared" si="9"/>
        <v>10</v>
      </c>
      <c r="Q105" s="103">
        <v>12</v>
      </c>
      <c r="R105" s="103">
        <v>15</v>
      </c>
      <c r="S105" s="103">
        <v>10</v>
      </c>
      <c r="T105" s="100">
        <f t="shared" si="10"/>
        <v>37</v>
      </c>
      <c r="U105" s="100">
        <f t="shared" si="11"/>
        <v>72</v>
      </c>
      <c r="V105" s="100">
        <f t="shared" si="12"/>
        <v>155427.84</v>
      </c>
      <c r="W105" s="126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</row>
    <row r="106" spans="1:37" ht="15.75" x14ac:dyDescent="0.25">
      <c r="A106" s="44" t="s">
        <v>318</v>
      </c>
      <c r="B106" s="53" t="s">
        <v>110</v>
      </c>
      <c r="C106" s="48" t="s">
        <v>46</v>
      </c>
      <c r="D106" s="83">
        <v>3130.72</v>
      </c>
      <c r="E106" s="102">
        <v>3</v>
      </c>
      <c r="F106" s="103"/>
      <c r="G106" s="103">
        <v>3.5</v>
      </c>
      <c r="H106" s="100">
        <f t="shared" si="7"/>
        <v>6.5</v>
      </c>
      <c r="I106" s="103">
        <v>6.5</v>
      </c>
      <c r="J106" s="103"/>
      <c r="K106" s="103"/>
      <c r="L106" s="100">
        <f t="shared" si="8"/>
        <v>6.5</v>
      </c>
      <c r="M106" s="103"/>
      <c r="N106" s="103">
        <v>2.5</v>
      </c>
      <c r="O106" s="103"/>
      <c r="P106" s="100">
        <f t="shared" si="9"/>
        <v>2.5</v>
      </c>
      <c r="Q106" s="103">
        <v>3.5</v>
      </c>
      <c r="R106" s="103">
        <v>15</v>
      </c>
      <c r="S106" s="103">
        <v>8</v>
      </c>
      <c r="T106" s="100">
        <f t="shared" si="10"/>
        <v>26.5</v>
      </c>
      <c r="U106" s="100">
        <f t="shared" si="11"/>
        <v>42</v>
      </c>
      <c r="V106" s="100">
        <f t="shared" si="12"/>
        <v>131490.23999999999</v>
      </c>
      <c r="W106" s="126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</row>
    <row r="107" spans="1:37" ht="15.75" x14ac:dyDescent="0.25">
      <c r="A107" s="44" t="s">
        <v>319</v>
      </c>
      <c r="B107" s="53" t="s">
        <v>113</v>
      </c>
      <c r="C107" s="48" t="s">
        <v>46</v>
      </c>
      <c r="D107" s="83">
        <v>4152.24</v>
      </c>
      <c r="E107" s="102"/>
      <c r="F107" s="103">
        <v>2</v>
      </c>
      <c r="G107" s="103"/>
      <c r="H107" s="100">
        <f t="shared" si="7"/>
        <v>2</v>
      </c>
      <c r="I107" s="103"/>
      <c r="J107" s="103">
        <v>2</v>
      </c>
      <c r="K107" s="103"/>
      <c r="L107" s="100">
        <f t="shared" si="8"/>
        <v>2</v>
      </c>
      <c r="M107" s="103">
        <v>3</v>
      </c>
      <c r="N107" s="103"/>
      <c r="O107" s="103"/>
      <c r="P107" s="100">
        <f t="shared" si="9"/>
        <v>3</v>
      </c>
      <c r="Q107" s="103"/>
      <c r="R107" s="103">
        <v>3</v>
      </c>
      <c r="S107" s="103"/>
      <c r="T107" s="100">
        <f t="shared" si="10"/>
        <v>3</v>
      </c>
      <c r="U107" s="100">
        <f t="shared" si="11"/>
        <v>10</v>
      </c>
      <c r="V107" s="100">
        <f t="shared" si="12"/>
        <v>41522.399999999994</v>
      </c>
      <c r="W107" s="126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</row>
    <row r="108" spans="1:37" ht="31.5" x14ac:dyDescent="0.25">
      <c r="A108" s="44" t="s">
        <v>320</v>
      </c>
      <c r="B108" s="21" t="s">
        <v>487</v>
      </c>
      <c r="C108" s="70"/>
      <c r="D108" s="92"/>
      <c r="E108" s="86"/>
      <c r="F108" s="86"/>
      <c r="G108" s="86"/>
      <c r="H108" s="86">
        <f t="shared" ref="H108:U108" si="16">SUM(H109:H113)</f>
        <v>67</v>
      </c>
      <c r="I108" s="86"/>
      <c r="J108" s="86"/>
      <c r="K108" s="86"/>
      <c r="L108" s="86">
        <f t="shared" si="16"/>
        <v>91</v>
      </c>
      <c r="M108" s="86"/>
      <c r="N108" s="86"/>
      <c r="O108" s="86"/>
      <c r="P108" s="86">
        <f t="shared" si="16"/>
        <v>116</v>
      </c>
      <c r="Q108" s="86"/>
      <c r="R108" s="86"/>
      <c r="S108" s="86"/>
      <c r="T108" s="86">
        <f t="shared" si="16"/>
        <v>132</v>
      </c>
      <c r="U108" s="86">
        <f t="shared" si="16"/>
        <v>406</v>
      </c>
      <c r="V108" s="100">
        <f t="shared" si="12"/>
        <v>0</v>
      </c>
      <c r="W108" s="126"/>
      <c r="X108" s="148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</row>
    <row r="109" spans="1:37" ht="15.75" x14ac:dyDescent="0.25">
      <c r="A109" s="44" t="s">
        <v>332</v>
      </c>
      <c r="B109" s="72" t="s">
        <v>488</v>
      </c>
      <c r="C109" s="48" t="s">
        <v>78</v>
      </c>
      <c r="D109" s="83">
        <v>804.98</v>
      </c>
      <c r="E109" s="102">
        <v>4</v>
      </c>
      <c r="F109" s="103">
        <v>6</v>
      </c>
      <c r="G109" s="103">
        <v>3</v>
      </c>
      <c r="H109" s="100">
        <f t="shared" si="7"/>
        <v>13</v>
      </c>
      <c r="I109" s="103">
        <v>12</v>
      </c>
      <c r="J109" s="103">
        <v>7</v>
      </c>
      <c r="K109" s="103">
        <v>6</v>
      </c>
      <c r="L109" s="100">
        <f t="shared" si="8"/>
        <v>25</v>
      </c>
      <c r="M109" s="103">
        <v>6</v>
      </c>
      <c r="N109" s="103">
        <v>6</v>
      </c>
      <c r="O109" s="103">
        <v>8</v>
      </c>
      <c r="P109" s="100">
        <f t="shared" si="9"/>
        <v>20</v>
      </c>
      <c r="Q109" s="103">
        <v>8</v>
      </c>
      <c r="R109" s="103">
        <v>12</v>
      </c>
      <c r="S109" s="103">
        <v>17</v>
      </c>
      <c r="T109" s="100">
        <f t="shared" si="10"/>
        <v>37</v>
      </c>
      <c r="U109" s="100">
        <f t="shared" si="11"/>
        <v>95</v>
      </c>
      <c r="V109" s="100">
        <f t="shared" si="12"/>
        <v>76473.100000000006</v>
      </c>
      <c r="W109" s="126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</row>
    <row r="110" spans="1:37" ht="15.75" x14ac:dyDescent="0.25">
      <c r="A110" s="44" t="s">
        <v>333</v>
      </c>
      <c r="B110" s="45" t="s">
        <v>230</v>
      </c>
      <c r="C110" s="48" t="s">
        <v>78</v>
      </c>
      <c r="D110" s="83">
        <v>964.58</v>
      </c>
      <c r="E110" s="102">
        <v>12</v>
      </c>
      <c r="F110" s="103">
        <v>14</v>
      </c>
      <c r="G110" s="103">
        <v>10</v>
      </c>
      <c r="H110" s="100">
        <f t="shared" si="7"/>
        <v>36</v>
      </c>
      <c r="I110" s="103">
        <v>13</v>
      </c>
      <c r="J110" s="103">
        <v>15</v>
      </c>
      <c r="K110" s="103">
        <v>17</v>
      </c>
      <c r="L110" s="100">
        <f t="shared" si="8"/>
        <v>45</v>
      </c>
      <c r="M110" s="103">
        <v>15</v>
      </c>
      <c r="N110" s="103">
        <v>18</v>
      </c>
      <c r="O110" s="103">
        <v>22</v>
      </c>
      <c r="P110" s="100">
        <f t="shared" si="9"/>
        <v>55</v>
      </c>
      <c r="Q110" s="103">
        <v>18</v>
      </c>
      <c r="R110" s="103">
        <v>16</v>
      </c>
      <c r="S110" s="103">
        <v>20</v>
      </c>
      <c r="T110" s="100">
        <f t="shared" si="10"/>
        <v>54</v>
      </c>
      <c r="U110" s="100">
        <f t="shared" si="11"/>
        <v>190</v>
      </c>
      <c r="V110" s="100">
        <f t="shared" si="12"/>
        <v>183270.2</v>
      </c>
      <c r="W110" s="126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</row>
    <row r="111" spans="1:37" ht="15.75" x14ac:dyDescent="0.25">
      <c r="A111" s="44" t="s">
        <v>334</v>
      </c>
      <c r="B111" s="45" t="s">
        <v>229</v>
      </c>
      <c r="C111" s="48" t="s">
        <v>78</v>
      </c>
      <c r="D111" s="83">
        <v>1658.37</v>
      </c>
      <c r="E111" s="102">
        <v>3</v>
      </c>
      <c r="F111" s="103">
        <v>3</v>
      </c>
      <c r="G111" s="103">
        <v>2</v>
      </c>
      <c r="H111" s="100">
        <f t="shared" si="7"/>
        <v>8</v>
      </c>
      <c r="I111" s="103">
        <v>3</v>
      </c>
      <c r="J111" s="103">
        <v>4</v>
      </c>
      <c r="K111" s="103">
        <v>5</v>
      </c>
      <c r="L111" s="100">
        <f t="shared" si="8"/>
        <v>12</v>
      </c>
      <c r="M111" s="103">
        <v>5</v>
      </c>
      <c r="N111" s="103">
        <v>7</v>
      </c>
      <c r="O111" s="103">
        <v>9</v>
      </c>
      <c r="P111" s="100">
        <f t="shared" si="9"/>
        <v>21</v>
      </c>
      <c r="Q111" s="103">
        <v>8</v>
      </c>
      <c r="R111" s="103">
        <v>9</v>
      </c>
      <c r="S111" s="103">
        <v>6</v>
      </c>
      <c r="T111" s="100">
        <f t="shared" si="10"/>
        <v>23</v>
      </c>
      <c r="U111" s="100">
        <f t="shared" si="11"/>
        <v>64</v>
      </c>
      <c r="V111" s="100">
        <f t="shared" si="12"/>
        <v>106135.67999999999</v>
      </c>
      <c r="W111" s="126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</row>
    <row r="112" spans="1:37" ht="15.75" x14ac:dyDescent="0.25">
      <c r="A112" s="44" t="s">
        <v>335</v>
      </c>
      <c r="B112" s="45" t="s">
        <v>231</v>
      </c>
      <c r="C112" s="48" t="s">
        <v>78</v>
      </c>
      <c r="D112" s="83">
        <v>2332.4699999999998</v>
      </c>
      <c r="E112" s="102">
        <v>3</v>
      </c>
      <c r="F112" s="103">
        <v>2</v>
      </c>
      <c r="G112" s="103">
        <v>3</v>
      </c>
      <c r="H112" s="100">
        <f t="shared" si="7"/>
        <v>8</v>
      </c>
      <c r="I112" s="103">
        <v>2</v>
      </c>
      <c r="J112" s="103"/>
      <c r="K112" s="103">
        <v>3</v>
      </c>
      <c r="L112" s="100">
        <f t="shared" si="8"/>
        <v>5</v>
      </c>
      <c r="M112" s="103">
        <v>3</v>
      </c>
      <c r="N112" s="103">
        <v>5</v>
      </c>
      <c r="O112" s="103"/>
      <c r="P112" s="100">
        <f t="shared" si="9"/>
        <v>8</v>
      </c>
      <c r="Q112" s="103">
        <v>8</v>
      </c>
      <c r="R112" s="103">
        <v>5</v>
      </c>
      <c r="S112" s="103">
        <v>3</v>
      </c>
      <c r="T112" s="100">
        <f t="shared" si="10"/>
        <v>16</v>
      </c>
      <c r="U112" s="100">
        <f t="shared" si="11"/>
        <v>37</v>
      </c>
      <c r="V112" s="100">
        <f t="shared" si="12"/>
        <v>86301.39</v>
      </c>
      <c r="W112" s="126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</row>
    <row r="113" spans="1:37" ht="15.75" x14ac:dyDescent="0.25">
      <c r="A113" s="44" t="s">
        <v>336</v>
      </c>
      <c r="B113" s="45" t="s">
        <v>232</v>
      </c>
      <c r="C113" s="48" t="s">
        <v>78</v>
      </c>
      <c r="D113" s="83">
        <v>4337.09</v>
      </c>
      <c r="E113" s="102"/>
      <c r="F113" s="103"/>
      <c r="G113" s="103">
        <v>2</v>
      </c>
      <c r="H113" s="100">
        <f t="shared" si="7"/>
        <v>2</v>
      </c>
      <c r="I113" s="103"/>
      <c r="J113" s="103">
        <v>2</v>
      </c>
      <c r="K113" s="103">
        <v>2</v>
      </c>
      <c r="L113" s="100">
        <f t="shared" si="8"/>
        <v>4</v>
      </c>
      <c r="M113" s="103">
        <v>4</v>
      </c>
      <c r="N113" s="103">
        <v>4</v>
      </c>
      <c r="O113" s="103">
        <v>4</v>
      </c>
      <c r="P113" s="100">
        <f t="shared" si="9"/>
        <v>12</v>
      </c>
      <c r="Q113" s="103">
        <v>2</v>
      </c>
      <c r="R113" s="103"/>
      <c r="S113" s="103"/>
      <c r="T113" s="100">
        <f t="shared" si="10"/>
        <v>2</v>
      </c>
      <c r="U113" s="100">
        <f t="shared" si="11"/>
        <v>20</v>
      </c>
      <c r="V113" s="100">
        <f t="shared" si="12"/>
        <v>86741.8</v>
      </c>
      <c r="W113" s="126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</row>
    <row r="114" spans="1:37" ht="15.75" x14ac:dyDescent="0.25">
      <c r="A114" s="44" t="s">
        <v>321</v>
      </c>
      <c r="B114" s="73" t="s">
        <v>489</v>
      </c>
      <c r="C114" s="48"/>
      <c r="D114" s="85"/>
      <c r="E114" s="86"/>
      <c r="F114" s="86"/>
      <c r="G114" s="86"/>
      <c r="H114" s="86">
        <f t="shared" ref="H114:U114" si="17">SUM(H115:H117)</f>
        <v>2</v>
      </c>
      <c r="I114" s="86"/>
      <c r="J114" s="86"/>
      <c r="K114" s="86"/>
      <c r="L114" s="86">
        <f t="shared" si="17"/>
        <v>5</v>
      </c>
      <c r="M114" s="86"/>
      <c r="N114" s="86"/>
      <c r="O114" s="86"/>
      <c r="P114" s="86">
        <f t="shared" si="17"/>
        <v>6</v>
      </c>
      <c r="Q114" s="86"/>
      <c r="R114" s="86"/>
      <c r="S114" s="86"/>
      <c r="T114" s="86">
        <f t="shared" si="17"/>
        <v>4</v>
      </c>
      <c r="U114" s="86">
        <f t="shared" si="17"/>
        <v>17</v>
      </c>
      <c r="V114" s="100">
        <f t="shared" si="12"/>
        <v>0</v>
      </c>
      <c r="W114" s="126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</row>
    <row r="115" spans="1:37" ht="15.75" x14ac:dyDescent="0.25">
      <c r="A115" s="44" t="s">
        <v>337</v>
      </c>
      <c r="B115" s="53" t="s">
        <v>486</v>
      </c>
      <c r="C115" s="48" t="s">
        <v>78</v>
      </c>
      <c r="D115" s="99">
        <v>598.23</v>
      </c>
      <c r="E115" s="102"/>
      <c r="F115" s="103"/>
      <c r="G115" s="103">
        <v>1</v>
      </c>
      <c r="H115" s="100">
        <f t="shared" si="7"/>
        <v>1</v>
      </c>
      <c r="I115" s="103">
        <v>2</v>
      </c>
      <c r="J115" s="103"/>
      <c r="K115" s="103">
        <v>2</v>
      </c>
      <c r="L115" s="100">
        <f t="shared" si="8"/>
        <v>4</v>
      </c>
      <c r="M115" s="103">
        <v>2</v>
      </c>
      <c r="N115" s="103">
        <v>2</v>
      </c>
      <c r="O115" s="103">
        <v>1</v>
      </c>
      <c r="P115" s="100">
        <f t="shared" si="9"/>
        <v>5</v>
      </c>
      <c r="Q115" s="103">
        <v>1</v>
      </c>
      <c r="R115" s="103">
        <v>1</v>
      </c>
      <c r="S115" s="103"/>
      <c r="T115" s="100">
        <f t="shared" si="10"/>
        <v>2</v>
      </c>
      <c r="U115" s="100">
        <f t="shared" si="11"/>
        <v>12</v>
      </c>
      <c r="V115" s="100">
        <f t="shared" si="12"/>
        <v>7178.76</v>
      </c>
      <c r="W115" s="126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</row>
    <row r="116" spans="1:37" ht="15.75" x14ac:dyDescent="0.25">
      <c r="A116" s="44" t="s">
        <v>338</v>
      </c>
      <c r="B116" s="53" t="s">
        <v>109</v>
      </c>
      <c r="C116" s="48" t="s">
        <v>78</v>
      </c>
      <c r="D116" s="99">
        <v>598.23</v>
      </c>
      <c r="E116" s="102"/>
      <c r="F116" s="103">
        <v>1</v>
      </c>
      <c r="G116" s="103"/>
      <c r="H116" s="100">
        <f t="shared" si="7"/>
        <v>1</v>
      </c>
      <c r="I116" s="103"/>
      <c r="J116" s="103">
        <v>1</v>
      </c>
      <c r="K116" s="103"/>
      <c r="L116" s="100">
        <f t="shared" si="8"/>
        <v>1</v>
      </c>
      <c r="M116" s="103">
        <v>1</v>
      </c>
      <c r="N116" s="103"/>
      <c r="O116" s="103"/>
      <c r="P116" s="100">
        <f t="shared" si="9"/>
        <v>1</v>
      </c>
      <c r="Q116" s="103">
        <v>1</v>
      </c>
      <c r="R116" s="103"/>
      <c r="S116" s="103">
        <v>1</v>
      </c>
      <c r="T116" s="100">
        <f t="shared" si="10"/>
        <v>2</v>
      </c>
      <c r="U116" s="100">
        <f t="shared" si="11"/>
        <v>5</v>
      </c>
      <c r="V116" s="100">
        <f t="shared" si="12"/>
        <v>2991.15</v>
      </c>
      <c r="W116" s="126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</row>
    <row r="117" spans="1:37" ht="15.75" x14ac:dyDescent="0.25">
      <c r="A117" s="44" t="s">
        <v>339</v>
      </c>
      <c r="B117" s="53" t="s">
        <v>110</v>
      </c>
      <c r="C117" s="48" t="s">
        <v>78</v>
      </c>
      <c r="D117" s="99">
        <v>598.23</v>
      </c>
      <c r="E117" s="102"/>
      <c r="F117" s="103"/>
      <c r="G117" s="103"/>
      <c r="H117" s="100">
        <f t="shared" si="7"/>
        <v>0</v>
      </c>
      <c r="I117" s="103"/>
      <c r="J117" s="103"/>
      <c r="K117" s="103"/>
      <c r="L117" s="100">
        <f t="shared" si="8"/>
        <v>0</v>
      </c>
      <c r="M117" s="103"/>
      <c r="N117" s="103"/>
      <c r="O117" s="103"/>
      <c r="P117" s="100">
        <f t="shared" si="9"/>
        <v>0</v>
      </c>
      <c r="Q117" s="103"/>
      <c r="R117" s="103"/>
      <c r="S117" s="103"/>
      <c r="T117" s="100">
        <f t="shared" si="10"/>
        <v>0</v>
      </c>
      <c r="U117" s="100">
        <f t="shared" si="11"/>
        <v>0</v>
      </c>
      <c r="V117" s="100">
        <f t="shared" si="12"/>
        <v>0</v>
      </c>
      <c r="W117" s="126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</row>
    <row r="118" spans="1:37" ht="15.75" x14ac:dyDescent="0.25">
      <c r="A118" s="44" t="s">
        <v>322</v>
      </c>
      <c r="B118" s="73" t="s">
        <v>490</v>
      </c>
      <c r="C118" s="76"/>
      <c r="D118" s="89"/>
      <c r="E118" s="86"/>
      <c r="F118" s="86"/>
      <c r="G118" s="86"/>
      <c r="H118" s="86">
        <f t="shared" ref="H118:U118" si="18">SUM(H119:H120)</f>
        <v>4</v>
      </c>
      <c r="I118" s="86"/>
      <c r="J118" s="86"/>
      <c r="K118" s="86"/>
      <c r="L118" s="86">
        <f t="shared" si="18"/>
        <v>4</v>
      </c>
      <c r="M118" s="86"/>
      <c r="N118" s="86"/>
      <c r="O118" s="86"/>
      <c r="P118" s="86">
        <f t="shared" si="18"/>
        <v>4</v>
      </c>
      <c r="Q118" s="86"/>
      <c r="R118" s="86"/>
      <c r="S118" s="86"/>
      <c r="T118" s="86">
        <f t="shared" si="18"/>
        <v>6</v>
      </c>
      <c r="U118" s="86">
        <f t="shared" si="18"/>
        <v>18</v>
      </c>
      <c r="V118" s="100">
        <f t="shared" si="12"/>
        <v>0</v>
      </c>
      <c r="W118" s="126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</row>
    <row r="119" spans="1:37" ht="15.75" x14ac:dyDescent="0.25">
      <c r="A119" s="74" t="s">
        <v>340</v>
      </c>
      <c r="B119" s="53" t="s">
        <v>110</v>
      </c>
      <c r="C119" s="48" t="s">
        <v>78</v>
      </c>
      <c r="D119" s="83">
        <v>9751.56</v>
      </c>
      <c r="E119" s="102"/>
      <c r="F119" s="103">
        <v>1</v>
      </c>
      <c r="G119" s="103">
        <v>2</v>
      </c>
      <c r="H119" s="100">
        <f t="shared" si="7"/>
        <v>3</v>
      </c>
      <c r="I119" s="103">
        <v>2</v>
      </c>
      <c r="J119" s="103"/>
      <c r="K119" s="103">
        <v>1</v>
      </c>
      <c r="L119" s="100">
        <f t="shared" si="8"/>
        <v>3</v>
      </c>
      <c r="M119" s="103">
        <v>2</v>
      </c>
      <c r="N119" s="103">
        <v>1</v>
      </c>
      <c r="O119" s="103"/>
      <c r="P119" s="100">
        <f t="shared" si="9"/>
        <v>3</v>
      </c>
      <c r="Q119" s="103">
        <v>2</v>
      </c>
      <c r="R119" s="103">
        <v>2</v>
      </c>
      <c r="S119" s="103">
        <v>1</v>
      </c>
      <c r="T119" s="100">
        <f t="shared" si="10"/>
        <v>5</v>
      </c>
      <c r="U119" s="100">
        <f t="shared" si="11"/>
        <v>14</v>
      </c>
      <c r="V119" s="100">
        <f t="shared" si="12"/>
        <v>136521.84</v>
      </c>
      <c r="W119" s="126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</row>
    <row r="120" spans="1:37" ht="15.75" x14ac:dyDescent="0.25">
      <c r="A120" s="74" t="s">
        <v>341</v>
      </c>
      <c r="B120" s="53" t="s">
        <v>112</v>
      </c>
      <c r="C120" s="48" t="s">
        <v>78</v>
      </c>
      <c r="D120" s="83">
        <v>18329.759999999998</v>
      </c>
      <c r="E120" s="102"/>
      <c r="F120" s="103"/>
      <c r="G120" s="103">
        <v>1</v>
      </c>
      <c r="H120" s="100">
        <f t="shared" si="7"/>
        <v>1</v>
      </c>
      <c r="I120" s="103"/>
      <c r="J120" s="103">
        <v>1</v>
      </c>
      <c r="K120" s="103"/>
      <c r="L120" s="100">
        <f t="shared" si="8"/>
        <v>1</v>
      </c>
      <c r="M120" s="103"/>
      <c r="N120" s="103">
        <v>1</v>
      </c>
      <c r="O120" s="103"/>
      <c r="P120" s="100">
        <f t="shared" si="9"/>
        <v>1</v>
      </c>
      <c r="Q120" s="103"/>
      <c r="R120" s="103">
        <v>1</v>
      </c>
      <c r="S120" s="103"/>
      <c r="T120" s="100">
        <f t="shared" si="10"/>
        <v>1</v>
      </c>
      <c r="U120" s="100">
        <f t="shared" si="11"/>
        <v>4</v>
      </c>
      <c r="V120" s="100">
        <f t="shared" si="12"/>
        <v>73319.039999999994</v>
      </c>
      <c r="W120" s="126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</row>
    <row r="121" spans="1:37" ht="15.75" x14ac:dyDescent="0.25">
      <c r="A121" s="44" t="s">
        <v>323</v>
      </c>
      <c r="B121" s="73" t="s">
        <v>116</v>
      </c>
      <c r="C121" s="76"/>
      <c r="D121" s="89"/>
      <c r="E121" s="86"/>
      <c r="F121" s="86"/>
      <c r="G121" s="86"/>
      <c r="H121" s="86">
        <f t="shared" ref="H121:U121" si="19">SUM(H122:H123)</f>
        <v>4</v>
      </c>
      <c r="I121" s="86"/>
      <c r="J121" s="86"/>
      <c r="K121" s="86"/>
      <c r="L121" s="86">
        <f t="shared" si="19"/>
        <v>14</v>
      </c>
      <c r="M121" s="86"/>
      <c r="N121" s="86"/>
      <c r="O121" s="86"/>
      <c r="P121" s="86">
        <f t="shared" si="19"/>
        <v>16</v>
      </c>
      <c r="Q121" s="86"/>
      <c r="R121" s="86"/>
      <c r="S121" s="86"/>
      <c r="T121" s="86">
        <f t="shared" si="19"/>
        <v>12</v>
      </c>
      <c r="U121" s="86">
        <f t="shared" si="19"/>
        <v>46</v>
      </c>
      <c r="V121" s="100">
        <f t="shared" si="12"/>
        <v>0</v>
      </c>
      <c r="W121" s="126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</row>
    <row r="122" spans="1:37" ht="15.75" x14ac:dyDescent="0.25">
      <c r="A122" s="44" t="s">
        <v>342</v>
      </c>
      <c r="B122" s="73" t="s">
        <v>491</v>
      </c>
      <c r="C122" s="48" t="s">
        <v>78</v>
      </c>
      <c r="D122" s="83">
        <v>9751.56</v>
      </c>
      <c r="E122" s="102"/>
      <c r="F122" s="103">
        <v>2</v>
      </c>
      <c r="G122" s="103"/>
      <c r="H122" s="100">
        <f t="shared" si="7"/>
        <v>2</v>
      </c>
      <c r="I122" s="103">
        <v>4</v>
      </c>
      <c r="J122" s="103">
        <v>2</v>
      </c>
      <c r="K122" s="103">
        <v>2</v>
      </c>
      <c r="L122" s="100">
        <f t="shared" si="8"/>
        <v>8</v>
      </c>
      <c r="M122" s="103">
        <v>2</v>
      </c>
      <c r="N122" s="103">
        <v>4</v>
      </c>
      <c r="O122" s="103">
        <v>4</v>
      </c>
      <c r="P122" s="100">
        <f t="shared" si="9"/>
        <v>10</v>
      </c>
      <c r="Q122" s="103">
        <v>4</v>
      </c>
      <c r="R122" s="103">
        <v>4</v>
      </c>
      <c r="S122" s="103"/>
      <c r="T122" s="100">
        <f t="shared" si="10"/>
        <v>8</v>
      </c>
      <c r="U122" s="100">
        <f t="shared" si="11"/>
        <v>28</v>
      </c>
      <c r="V122" s="100">
        <f t="shared" si="12"/>
        <v>273043.68</v>
      </c>
      <c r="W122" s="126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</row>
    <row r="123" spans="1:37" ht="15.75" x14ac:dyDescent="0.25">
      <c r="A123" s="44" t="s">
        <v>343</v>
      </c>
      <c r="B123" s="53" t="s">
        <v>235</v>
      </c>
      <c r="C123" s="48" t="s">
        <v>78</v>
      </c>
      <c r="D123" s="83">
        <v>18329.759999999998</v>
      </c>
      <c r="E123" s="102"/>
      <c r="F123" s="103"/>
      <c r="G123" s="103">
        <v>2</v>
      </c>
      <c r="H123" s="100">
        <f t="shared" si="7"/>
        <v>2</v>
      </c>
      <c r="I123" s="103">
        <v>2</v>
      </c>
      <c r="J123" s="103">
        <v>2</v>
      </c>
      <c r="K123" s="103">
        <v>2</v>
      </c>
      <c r="L123" s="100">
        <f t="shared" si="8"/>
        <v>6</v>
      </c>
      <c r="M123" s="103">
        <v>2</v>
      </c>
      <c r="N123" s="103">
        <v>2</v>
      </c>
      <c r="O123" s="103">
        <v>2</v>
      </c>
      <c r="P123" s="100">
        <f t="shared" si="9"/>
        <v>6</v>
      </c>
      <c r="Q123" s="103">
        <v>2</v>
      </c>
      <c r="R123" s="103">
        <v>2</v>
      </c>
      <c r="S123" s="103"/>
      <c r="T123" s="100">
        <f t="shared" si="10"/>
        <v>4</v>
      </c>
      <c r="U123" s="100">
        <f t="shared" si="11"/>
        <v>18</v>
      </c>
      <c r="V123" s="100">
        <f t="shared" si="12"/>
        <v>329935.68</v>
      </c>
      <c r="W123" s="126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</row>
    <row r="124" spans="1:37" ht="15.75" x14ac:dyDescent="0.25">
      <c r="A124" s="44" t="s">
        <v>324</v>
      </c>
      <c r="B124" s="73" t="s">
        <v>237</v>
      </c>
      <c r="C124" s="76"/>
      <c r="D124" s="89"/>
      <c r="E124" s="86"/>
      <c r="F124" s="86"/>
      <c r="G124" s="86"/>
      <c r="H124" s="86">
        <f t="shared" ref="H124:U124" si="20">SUM(H125)</f>
        <v>0</v>
      </c>
      <c r="I124" s="86"/>
      <c r="J124" s="86"/>
      <c r="K124" s="86"/>
      <c r="L124" s="86">
        <f t="shared" si="20"/>
        <v>203</v>
      </c>
      <c r="M124" s="86"/>
      <c r="N124" s="86"/>
      <c r="O124" s="86"/>
      <c r="P124" s="86">
        <f t="shared" si="20"/>
        <v>194</v>
      </c>
      <c r="Q124" s="86"/>
      <c r="R124" s="86"/>
      <c r="S124" s="86"/>
      <c r="T124" s="86">
        <f t="shared" si="20"/>
        <v>36</v>
      </c>
      <c r="U124" s="86">
        <f t="shared" si="20"/>
        <v>433</v>
      </c>
      <c r="V124" s="100">
        <f t="shared" si="12"/>
        <v>0</v>
      </c>
      <c r="W124" s="126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</row>
    <row r="125" spans="1:37" ht="15.75" x14ac:dyDescent="0.25">
      <c r="A125" s="44" t="s">
        <v>344</v>
      </c>
      <c r="B125" s="53" t="s">
        <v>117</v>
      </c>
      <c r="C125" s="48" t="s">
        <v>118</v>
      </c>
      <c r="D125" s="83">
        <v>2425.9499999999998</v>
      </c>
      <c r="E125" s="102"/>
      <c r="F125" s="103"/>
      <c r="G125" s="103"/>
      <c r="H125" s="100">
        <f t="shared" si="7"/>
        <v>0</v>
      </c>
      <c r="I125" s="103">
        <v>56</v>
      </c>
      <c r="J125" s="103">
        <v>69</v>
      </c>
      <c r="K125" s="103">
        <v>78</v>
      </c>
      <c r="L125" s="100">
        <f t="shared" si="8"/>
        <v>203</v>
      </c>
      <c r="M125" s="103">
        <v>66</v>
      </c>
      <c r="N125" s="103">
        <v>80</v>
      </c>
      <c r="O125" s="103">
        <v>48</v>
      </c>
      <c r="P125" s="100">
        <f t="shared" si="9"/>
        <v>194</v>
      </c>
      <c r="Q125" s="103">
        <v>36</v>
      </c>
      <c r="R125" s="103"/>
      <c r="S125" s="103"/>
      <c r="T125" s="100">
        <f t="shared" si="10"/>
        <v>36</v>
      </c>
      <c r="U125" s="100">
        <f t="shared" si="11"/>
        <v>433</v>
      </c>
      <c r="V125" s="100">
        <f t="shared" si="12"/>
        <v>1050436.3499999999</v>
      </c>
      <c r="W125" s="126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</row>
    <row r="126" spans="1:37" ht="15.75" x14ac:dyDescent="0.25">
      <c r="A126" s="44" t="s">
        <v>325</v>
      </c>
      <c r="B126" s="49" t="s">
        <v>104</v>
      </c>
      <c r="C126" s="160" t="s">
        <v>105</v>
      </c>
      <c r="D126" s="99"/>
      <c r="E126" s="102"/>
      <c r="F126" s="103"/>
      <c r="G126" s="103"/>
      <c r="H126" s="100">
        <f t="shared" si="7"/>
        <v>0</v>
      </c>
      <c r="I126" s="103"/>
      <c r="J126" s="103"/>
      <c r="K126" s="103"/>
      <c r="L126" s="100">
        <f t="shared" si="8"/>
        <v>0</v>
      </c>
      <c r="M126" s="103"/>
      <c r="N126" s="103"/>
      <c r="O126" s="103"/>
      <c r="P126" s="100">
        <f t="shared" si="9"/>
        <v>0</v>
      </c>
      <c r="Q126" s="103"/>
      <c r="R126" s="103"/>
      <c r="S126" s="103"/>
      <c r="T126" s="100">
        <f t="shared" si="10"/>
        <v>0</v>
      </c>
      <c r="U126" s="100">
        <f t="shared" si="11"/>
        <v>0</v>
      </c>
      <c r="V126" s="100">
        <f t="shared" si="12"/>
        <v>0</v>
      </c>
      <c r="W126" s="126">
        <f t="shared" si="13"/>
        <v>0</v>
      </c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</row>
    <row r="127" spans="1:37" ht="15.75" x14ac:dyDescent="0.25">
      <c r="A127" s="44" t="s">
        <v>326</v>
      </c>
      <c r="B127" s="53" t="s">
        <v>555</v>
      </c>
      <c r="C127" s="48" t="s">
        <v>78</v>
      </c>
      <c r="D127" s="83">
        <v>500.03</v>
      </c>
      <c r="E127" s="102">
        <v>4</v>
      </c>
      <c r="F127" s="103">
        <v>5</v>
      </c>
      <c r="G127" s="103"/>
      <c r="H127" s="100">
        <f t="shared" si="7"/>
        <v>9</v>
      </c>
      <c r="I127" s="103">
        <v>3</v>
      </c>
      <c r="J127" s="103"/>
      <c r="K127" s="103"/>
      <c r="L127" s="100">
        <f t="shared" si="8"/>
        <v>3</v>
      </c>
      <c r="M127" s="103"/>
      <c r="N127" s="103"/>
      <c r="O127" s="103">
        <v>4</v>
      </c>
      <c r="P127" s="100">
        <f t="shared" si="9"/>
        <v>4</v>
      </c>
      <c r="Q127" s="103">
        <v>8</v>
      </c>
      <c r="R127" s="103">
        <v>5</v>
      </c>
      <c r="S127" s="103">
        <v>4</v>
      </c>
      <c r="T127" s="100">
        <f t="shared" si="10"/>
        <v>17</v>
      </c>
      <c r="U127" s="100">
        <f t="shared" si="11"/>
        <v>33</v>
      </c>
      <c r="V127" s="100">
        <f t="shared" si="12"/>
        <v>16500.989999999998</v>
      </c>
      <c r="W127" s="126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</row>
    <row r="128" spans="1:37" ht="15.75" x14ac:dyDescent="0.25">
      <c r="A128" s="44" t="s">
        <v>327</v>
      </c>
      <c r="B128" s="53" t="s">
        <v>106</v>
      </c>
      <c r="C128" s="159" t="s">
        <v>78</v>
      </c>
      <c r="D128" s="99"/>
      <c r="E128" s="102"/>
      <c r="F128" s="103"/>
      <c r="G128" s="103"/>
      <c r="H128" s="100">
        <f t="shared" si="7"/>
        <v>0</v>
      </c>
      <c r="I128" s="103"/>
      <c r="J128" s="103"/>
      <c r="K128" s="103"/>
      <c r="L128" s="100">
        <f t="shared" si="8"/>
        <v>0</v>
      </c>
      <c r="M128" s="103"/>
      <c r="N128" s="103"/>
      <c r="O128" s="103"/>
      <c r="P128" s="100">
        <f t="shared" si="9"/>
        <v>0</v>
      </c>
      <c r="Q128" s="103"/>
      <c r="R128" s="103"/>
      <c r="S128" s="103"/>
      <c r="T128" s="100">
        <f t="shared" si="10"/>
        <v>0</v>
      </c>
      <c r="U128" s="100">
        <f t="shared" si="11"/>
        <v>0</v>
      </c>
      <c r="V128" s="100">
        <f t="shared" si="12"/>
        <v>0</v>
      </c>
      <c r="W128" s="126">
        <f t="shared" si="13"/>
        <v>0</v>
      </c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</row>
    <row r="129" spans="1:37 1026:1027" ht="15.75" x14ac:dyDescent="0.25">
      <c r="A129" s="44" t="s">
        <v>328</v>
      </c>
      <c r="B129" s="75" t="s">
        <v>119</v>
      </c>
      <c r="C129" s="48" t="s">
        <v>120</v>
      </c>
      <c r="D129" s="158">
        <v>408</v>
      </c>
      <c r="E129" s="108">
        <v>2</v>
      </c>
      <c r="F129" s="103">
        <v>2</v>
      </c>
      <c r="G129" s="103">
        <v>3</v>
      </c>
      <c r="H129" s="100">
        <f t="shared" si="7"/>
        <v>7</v>
      </c>
      <c r="I129" s="103"/>
      <c r="J129" s="103"/>
      <c r="K129" s="103"/>
      <c r="L129" s="100">
        <f t="shared" si="8"/>
        <v>0</v>
      </c>
      <c r="M129" s="103"/>
      <c r="N129" s="103"/>
      <c r="O129" s="103"/>
      <c r="P129" s="100">
        <f t="shared" si="9"/>
        <v>0</v>
      </c>
      <c r="Q129" s="103"/>
      <c r="R129" s="103">
        <v>5</v>
      </c>
      <c r="S129" s="103">
        <v>4</v>
      </c>
      <c r="T129" s="100">
        <f t="shared" si="10"/>
        <v>9</v>
      </c>
      <c r="U129" s="100">
        <f t="shared" si="11"/>
        <v>16</v>
      </c>
      <c r="V129" s="100">
        <f t="shared" si="12"/>
        <v>6528</v>
      </c>
      <c r="W129" s="126" t="s">
        <v>549</v>
      </c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</row>
    <row r="130" spans="1:37 1026:1027" ht="35.25" customHeight="1" x14ac:dyDescent="0.25">
      <c r="A130" s="44" t="s">
        <v>329</v>
      </c>
      <c r="B130" s="162" t="s">
        <v>562</v>
      </c>
      <c r="C130" s="48" t="s">
        <v>121</v>
      </c>
      <c r="D130" s="85">
        <v>393</v>
      </c>
      <c r="E130" s="104">
        <v>68</v>
      </c>
      <c r="F130" s="103">
        <v>44</v>
      </c>
      <c r="G130" s="103">
        <v>39</v>
      </c>
      <c r="H130" s="100">
        <f t="shared" si="7"/>
        <v>151</v>
      </c>
      <c r="I130" s="103">
        <v>12</v>
      </c>
      <c r="J130" s="103">
        <v>6</v>
      </c>
      <c r="K130" s="103">
        <v>10</v>
      </c>
      <c r="L130" s="100">
        <f t="shared" si="8"/>
        <v>28</v>
      </c>
      <c r="M130" s="103">
        <v>8</v>
      </c>
      <c r="N130" s="103">
        <v>6</v>
      </c>
      <c r="O130" s="103">
        <v>10</v>
      </c>
      <c r="P130" s="100">
        <f t="shared" si="9"/>
        <v>24</v>
      </c>
      <c r="Q130" s="103">
        <v>48</v>
      </c>
      <c r="R130" s="103">
        <v>120</v>
      </c>
      <c r="S130" s="103">
        <v>138</v>
      </c>
      <c r="T130" s="100">
        <f t="shared" si="10"/>
        <v>306</v>
      </c>
      <c r="U130" s="100">
        <f t="shared" si="11"/>
        <v>509</v>
      </c>
      <c r="V130" s="100">
        <f t="shared" si="12"/>
        <v>200037</v>
      </c>
      <c r="W130" s="126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</row>
    <row r="131" spans="1:37 1026:1027" ht="42" customHeight="1" x14ac:dyDescent="0.25">
      <c r="A131" s="44" t="s">
        <v>330</v>
      </c>
      <c r="B131" s="162" t="s">
        <v>122</v>
      </c>
      <c r="C131" s="159" t="s">
        <v>123</v>
      </c>
      <c r="D131" s="99"/>
      <c r="E131" s="102"/>
      <c r="F131" s="103"/>
      <c r="G131" s="103"/>
      <c r="H131" s="100">
        <f t="shared" si="7"/>
        <v>0</v>
      </c>
      <c r="I131" s="103"/>
      <c r="J131" s="103"/>
      <c r="K131" s="103"/>
      <c r="L131" s="100">
        <f t="shared" si="8"/>
        <v>0</v>
      </c>
      <c r="M131" s="103"/>
      <c r="N131" s="103"/>
      <c r="O131" s="103"/>
      <c r="P131" s="100">
        <f t="shared" si="9"/>
        <v>0</v>
      </c>
      <c r="Q131" s="103"/>
      <c r="R131" s="103"/>
      <c r="S131" s="103"/>
      <c r="T131" s="100">
        <f t="shared" si="10"/>
        <v>0</v>
      </c>
      <c r="U131" s="100">
        <f t="shared" si="11"/>
        <v>0</v>
      </c>
      <c r="V131" s="100">
        <f t="shared" si="12"/>
        <v>0</v>
      </c>
      <c r="W131" s="126">
        <f t="shared" si="13"/>
        <v>0</v>
      </c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</row>
    <row r="132" spans="1:37 1026:1027" s="7" customFormat="1" ht="15.75" x14ac:dyDescent="0.25">
      <c r="A132" s="44" t="s">
        <v>331</v>
      </c>
      <c r="B132" s="53" t="s">
        <v>124</v>
      </c>
      <c r="C132" s="48" t="s">
        <v>125</v>
      </c>
      <c r="D132" s="161">
        <v>1905.18</v>
      </c>
      <c r="E132" s="102">
        <v>122</v>
      </c>
      <c r="F132" s="103">
        <v>122</v>
      </c>
      <c r="G132" s="103">
        <v>122</v>
      </c>
      <c r="H132" s="100">
        <f t="shared" si="7"/>
        <v>366</v>
      </c>
      <c r="I132" s="103">
        <v>122</v>
      </c>
      <c r="J132" s="103">
        <v>24</v>
      </c>
      <c r="K132" s="103">
        <v>24</v>
      </c>
      <c r="L132" s="100">
        <f t="shared" si="8"/>
        <v>170</v>
      </c>
      <c r="M132" s="103">
        <v>24</v>
      </c>
      <c r="N132" s="103">
        <v>24</v>
      </c>
      <c r="O132" s="103">
        <v>24</v>
      </c>
      <c r="P132" s="100">
        <f t="shared" si="9"/>
        <v>72</v>
      </c>
      <c r="Q132" s="103">
        <v>122</v>
      </c>
      <c r="R132" s="103">
        <v>122</v>
      </c>
      <c r="S132" s="103">
        <v>122</v>
      </c>
      <c r="T132" s="100">
        <f t="shared" si="10"/>
        <v>366</v>
      </c>
      <c r="U132" s="100">
        <f t="shared" si="11"/>
        <v>974</v>
      </c>
      <c r="V132" s="100">
        <f t="shared" si="12"/>
        <v>1855645.32</v>
      </c>
      <c r="W132" s="126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ML132"/>
      <c r="AMM132"/>
    </row>
    <row r="133" spans="1:37 1026:1027" ht="15.75" x14ac:dyDescent="0.25">
      <c r="A133" s="44" t="s">
        <v>505</v>
      </c>
      <c r="B133" s="173" t="s">
        <v>126</v>
      </c>
      <c r="C133" s="159" t="s">
        <v>125</v>
      </c>
      <c r="D133" s="163">
        <v>1</v>
      </c>
      <c r="E133" s="102">
        <v>40806.410000000003</v>
      </c>
      <c r="F133" s="103">
        <v>15600.86</v>
      </c>
      <c r="G133" s="103"/>
      <c r="H133" s="100">
        <f t="shared" si="7"/>
        <v>56407.270000000004</v>
      </c>
      <c r="I133" s="103">
        <v>11276.15</v>
      </c>
      <c r="J133" s="103"/>
      <c r="K133" s="103"/>
      <c r="L133" s="100">
        <f t="shared" si="8"/>
        <v>11276.15</v>
      </c>
      <c r="M133" s="103">
        <f>26973.94+42574.8</f>
        <v>69548.740000000005</v>
      </c>
      <c r="N133" s="103">
        <v>4321.5600000000004</v>
      </c>
      <c r="O133" s="103">
        <f>45782.79+40806.41</f>
        <v>86589.200000000012</v>
      </c>
      <c r="P133" s="100">
        <f t="shared" si="9"/>
        <v>160459.5</v>
      </c>
      <c r="Q133" s="103"/>
      <c r="R133" s="103">
        <v>8787.9599999999991</v>
      </c>
      <c r="S133" s="103"/>
      <c r="T133" s="100">
        <f t="shared" si="10"/>
        <v>8787.9599999999991</v>
      </c>
      <c r="U133" s="100">
        <f t="shared" si="11"/>
        <v>236930.88</v>
      </c>
      <c r="V133" s="100">
        <f t="shared" si="12"/>
        <v>236930.88</v>
      </c>
      <c r="W133" s="126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</row>
    <row r="134" spans="1:37 1026:1027" ht="36" customHeight="1" x14ac:dyDescent="0.25">
      <c r="A134" s="44" t="s">
        <v>205</v>
      </c>
      <c r="B134" s="66" t="s">
        <v>533</v>
      </c>
      <c r="C134" s="57"/>
      <c r="D134" s="89"/>
      <c r="E134" s="102"/>
      <c r="F134" s="103"/>
      <c r="G134" s="103"/>
      <c r="H134" s="100">
        <f t="shared" si="7"/>
        <v>0</v>
      </c>
      <c r="I134" s="103"/>
      <c r="J134" s="103"/>
      <c r="K134" s="103"/>
      <c r="L134" s="100">
        <f t="shared" si="8"/>
        <v>0</v>
      </c>
      <c r="M134" s="103"/>
      <c r="N134" s="103"/>
      <c r="O134" s="103"/>
      <c r="P134" s="100">
        <f t="shared" si="9"/>
        <v>0</v>
      </c>
      <c r="Q134" s="103"/>
      <c r="R134" s="103"/>
      <c r="S134" s="103"/>
      <c r="T134" s="100">
        <f t="shared" si="10"/>
        <v>0</v>
      </c>
      <c r="U134" s="100">
        <f t="shared" si="11"/>
        <v>0</v>
      </c>
      <c r="V134" s="100">
        <f t="shared" si="12"/>
        <v>0</v>
      </c>
      <c r="W134" s="126">
        <f t="shared" si="13"/>
        <v>0</v>
      </c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</row>
    <row r="135" spans="1:37 1026:1027" ht="31.5" x14ac:dyDescent="0.25">
      <c r="A135" s="44" t="s">
        <v>345</v>
      </c>
      <c r="B135" s="21" t="s">
        <v>492</v>
      </c>
      <c r="C135" s="70"/>
      <c r="D135" s="92"/>
      <c r="E135" s="86"/>
      <c r="F135" s="86"/>
      <c r="G135" s="86"/>
      <c r="H135" s="86">
        <f t="shared" ref="H135:U135" si="21">SUM(H136:H143)</f>
        <v>29</v>
      </c>
      <c r="I135" s="86"/>
      <c r="J135" s="86"/>
      <c r="K135" s="86"/>
      <c r="L135" s="86">
        <f t="shared" si="21"/>
        <v>33</v>
      </c>
      <c r="M135" s="86"/>
      <c r="N135" s="86"/>
      <c r="O135" s="86"/>
      <c r="P135" s="86">
        <f t="shared" si="21"/>
        <v>44</v>
      </c>
      <c r="Q135" s="86"/>
      <c r="R135" s="86"/>
      <c r="S135" s="86"/>
      <c r="T135" s="86">
        <f t="shared" si="21"/>
        <v>49</v>
      </c>
      <c r="U135" s="86">
        <f t="shared" si="21"/>
        <v>155</v>
      </c>
      <c r="V135" s="100">
        <f t="shared" si="12"/>
        <v>0</v>
      </c>
      <c r="W135" s="126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</row>
    <row r="136" spans="1:37 1026:1027" ht="15.75" x14ac:dyDescent="0.25">
      <c r="A136" s="44" t="s">
        <v>355</v>
      </c>
      <c r="B136" s="72" t="s">
        <v>493</v>
      </c>
      <c r="C136" s="70" t="s">
        <v>46</v>
      </c>
      <c r="D136" s="92">
        <v>1472.96</v>
      </c>
      <c r="E136" s="102"/>
      <c r="F136" s="103">
        <v>1</v>
      </c>
      <c r="G136" s="103"/>
      <c r="H136" s="100">
        <f t="shared" si="7"/>
        <v>1</v>
      </c>
      <c r="I136" s="103">
        <v>1</v>
      </c>
      <c r="J136" s="103"/>
      <c r="K136" s="103"/>
      <c r="L136" s="100">
        <f t="shared" si="8"/>
        <v>1</v>
      </c>
      <c r="M136" s="103"/>
      <c r="N136" s="103">
        <v>1</v>
      </c>
      <c r="O136" s="103"/>
      <c r="P136" s="100">
        <f t="shared" si="9"/>
        <v>1</v>
      </c>
      <c r="Q136" s="103">
        <v>1</v>
      </c>
      <c r="R136" s="103"/>
      <c r="S136" s="103"/>
      <c r="T136" s="100">
        <f t="shared" si="10"/>
        <v>1</v>
      </c>
      <c r="U136" s="100">
        <f t="shared" si="11"/>
        <v>4</v>
      </c>
      <c r="V136" s="100">
        <f t="shared" si="12"/>
        <v>5891.84</v>
      </c>
      <c r="W136" s="126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</row>
    <row r="137" spans="1:37 1026:1027" ht="15.75" x14ac:dyDescent="0.25">
      <c r="A137" s="44" t="s">
        <v>356</v>
      </c>
      <c r="B137" s="45" t="s">
        <v>107</v>
      </c>
      <c r="C137" s="70" t="s">
        <v>46</v>
      </c>
      <c r="D137" s="92">
        <v>1577.24</v>
      </c>
      <c r="E137" s="108">
        <v>3</v>
      </c>
      <c r="F137" s="103"/>
      <c r="G137" s="103">
        <v>2</v>
      </c>
      <c r="H137" s="100">
        <f t="shared" si="7"/>
        <v>5</v>
      </c>
      <c r="I137" s="103">
        <v>2</v>
      </c>
      <c r="J137" s="103">
        <v>2</v>
      </c>
      <c r="K137" s="103">
        <v>6</v>
      </c>
      <c r="L137" s="100">
        <f t="shared" si="8"/>
        <v>10</v>
      </c>
      <c r="M137" s="103">
        <v>6</v>
      </c>
      <c r="N137" s="103">
        <v>6</v>
      </c>
      <c r="O137" s="103">
        <v>6</v>
      </c>
      <c r="P137" s="100">
        <f t="shared" si="9"/>
        <v>18</v>
      </c>
      <c r="Q137" s="103">
        <v>5</v>
      </c>
      <c r="R137" s="103">
        <v>2</v>
      </c>
      <c r="S137" s="103"/>
      <c r="T137" s="100">
        <f t="shared" si="10"/>
        <v>7</v>
      </c>
      <c r="U137" s="100">
        <f t="shared" si="11"/>
        <v>40</v>
      </c>
      <c r="V137" s="100">
        <f t="shared" si="12"/>
        <v>63089.599999999999</v>
      </c>
      <c r="W137" s="126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</row>
    <row r="138" spans="1:37 1026:1027" ht="15.75" x14ac:dyDescent="0.25">
      <c r="A138" s="44" t="s">
        <v>357</v>
      </c>
      <c r="B138" s="45" t="s">
        <v>108</v>
      </c>
      <c r="C138" s="70" t="s">
        <v>46</v>
      </c>
      <c r="D138" s="92">
        <v>1789.9</v>
      </c>
      <c r="E138" s="102"/>
      <c r="F138" s="103">
        <v>3</v>
      </c>
      <c r="G138" s="103"/>
      <c r="H138" s="100">
        <f t="shared" si="7"/>
        <v>3</v>
      </c>
      <c r="I138" s="103">
        <v>3</v>
      </c>
      <c r="J138" s="103">
        <v>3</v>
      </c>
      <c r="K138" s="103"/>
      <c r="L138" s="100">
        <f t="shared" si="8"/>
        <v>6</v>
      </c>
      <c r="M138" s="103">
        <v>4</v>
      </c>
      <c r="N138" s="103"/>
      <c r="O138" s="103">
        <v>5</v>
      </c>
      <c r="P138" s="100">
        <f t="shared" si="9"/>
        <v>9</v>
      </c>
      <c r="Q138" s="103">
        <v>6</v>
      </c>
      <c r="R138" s="103">
        <v>5</v>
      </c>
      <c r="S138" s="103">
        <v>3</v>
      </c>
      <c r="T138" s="100">
        <f t="shared" si="10"/>
        <v>14</v>
      </c>
      <c r="U138" s="100">
        <f t="shared" si="11"/>
        <v>32</v>
      </c>
      <c r="V138" s="100">
        <f t="shared" si="12"/>
        <v>57276.800000000003</v>
      </c>
      <c r="W138" s="126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</row>
    <row r="139" spans="1:37 1026:1027" ht="15.75" x14ac:dyDescent="0.25">
      <c r="A139" s="44" t="s">
        <v>358</v>
      </c>
      <c r="B139" s="45" t="s">
        <v>109</v>
      </c>
      <c r="C139" s="70" t="s">
        <v>46</v>
      </c>
      <c r="D139" s="92">
        <v>2399.73</v>
      </c>
      <c r="E139" s="102">
        <v>2</v>
      </c>
      <c r="F139" s="103">
        <v>2</v>
      </c>
      <c r="G139" s="103">
        <v>3</v>
      </c>
      <c r="H139" s="100">
        <f t="shared" ref="H139:H202" si="22">E139+F139+G139</f>
        <v>7</v>
      </c>
      <c r="I139" s="103"/>
      <c r="J139" s="103"/>
      <c r="K139" s="103">
        <v>4</v>
      </c>
      <c r="L139" s="100">
        <f t="shared" ref="L139:L202" si="23">I139+J139+K139</f>
        <v>4</v>
      </c>
      <c r="M139" s="103"/>
      <c r="N139" s="103">
        <v>5</v>
      </c>
      <c r="O139" s="103"/>
      <c r="P139" s="100">
        <f t="shared" ref="P139:P202" si="24">M139+N139+O139</f>
        <v>5</v>
      </c>
      <c r="Q139" s="103">
        <v>4</v>
      </c>
      <c r="R139" s="103">
        <v>5</v>
      </c>
      <c r="S139" s="103">
        <v>5</v>
      </c>
      <c r="T139" s="100">
        <f t="shared" ref="T139:T202" si="25">Q139+R139+S139</f>
        <v>14</v>
      </c>
      <c r="U139" s="100">
        <f t="shared" ref="U139:U202" si="26">T139+P139+L139+H139</f>
        <v>30</v>
      </c>
      <c r="V139" s="100">
        <f t="shared" ref="V139:V202" si="27">U139*D139</f>
        <v>71991.899999999994</v>
      </c>
      <c r="W139" s="126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</row>
    <row r="140" spans="1:37 1026:1027" ht="15.75" x14ac:dyDescent="0.25">
      <c r="A140" s="44" t="s">
        <v>359</v>
      </c>
      <c r="B140" s="45" t="s">
        <v>127</v>
      </c>
      <c r="C140" s="70" t="s">
        <v>46</v>
      </c>
      <c r="D140" s="92">
        <v>2649.32</v>
      </c>
      <c r="E140" s="102">
        <v>2</v>
      </c>
      <c r="F140" s="103"/>
      <c r="G140" s="103">
        <v>2</v>
      </c>
      <c r="H140" s="100">
        <f t="shared" si="22"/>
        <v>4</v>
      </c>
      <c r="I140" s="103">
        <v>2</v>
      </c>
      <c r="J140" s="103">
        <v>2</v>
      </c>
      <c r="K140" s="103"/>
      <c r="L140" s="100">
        <f t="shared" si="23"/>
        <v>4</v>
      </c>
      <c r="M140" s="103"/>
      <c r="N140" s="103"/>
      <c r="O140" s="103">
        <v>2</v>
      </c>
      <c r="P140" s="100">
        <f t="shared" si="24"/>
        <v>2</v>
      </c>
      <c r="Q140" s="103">
        <v>2</v>
      </c>
      <c r="R140" s="103">
        <v>2</v>
      </c>
      <c r="S140" s="103"/>
      <c r="T140" s="100">
        <f t="shared" si="25"/>
        <v>4</v>
      </c>
      <c r="U140" s="100">
        <f t="shared" si="26"/>
        <v>14</v>
      </c>
      <c r="V140" s="100">
        <f t="shared" si="27"/>
        <v>37090.480000000003</v>
      </c>
      <c r="W140" s="126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</row>
    <row r="141" spans="1:37 1026:1027" ht="15.75" x14ac:dyDescent="0.25">
      <c r="A141" s="44" t="s">
        <v>360</v>
      </c>
      <c r="B141" s="53" t="s">
        <v>110</v>
      </c>
      <c r="C141" s="70" t="s">
        <v>46</v>
      </c>
      <c r="D141" s="92">
        <v>2817.98</v>
      </c>
      <c r="E141" s="102"/>
      <c r="F141" s="103">
        <v>2</v>
      </c>
      <c r="G141" s="103">
        <v>2</v>
      </c>
      <c r="H141" s="100">
        <f t="shared" si="22"/>
        <v>4</v>
      </c>
      <c r="I141" s="103"/>
      <c r="J141" s="103">
        <v>2</v>
      </c>
      <c r="K141" s="103">
        <v>2</v>
      </c>
      <c r="L141" s="100">
        <f t="shared" si="23"/>
        <v>4</v>
      </c>
      <c r="M141" s="103">
        <v>2</v>
      </c>
      <c r="N141" s="103">
        <v>2</v>
      </c>
      <c r="O141" s="103"/>
      <c r="P141" s="100">
        <f t="shared" si="24"/>
        <v>4</v>
      </c>
      <c r="Q141" s="103"/>
      <c r="R141" s="103"/>
      <c r="S141" s="103">
        <v>2</v>
      </c>
      <c r="T141" s="100">
        <f t="shared" si="25"/>
        <v>2</v>
      </c>
      <c r="U141" s="100">
        <f t="shared" si="26"/>
        <v>14</v>
      </c>
      <c r="V141" s="100">
        <f t="shared" si="27"/>
        <v>39451.72</v>
      </c>
      <c r="W141" s="126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</row>
    <row r="142" spans="1:37 1026:1027" ht="15.75" x14ac:dyDescent="0.25">
      <c r="A142" s="44" t="s">
        <v>361</v>
      </c>
      <c r="B142" s="53" t="s">
        <v>111</v>
      </c>
      <c r="C142" s="70" t="s">
        <v>46</v>
      </c>
      <c r="D142" s="92">
        <v>3487.34</v>
      </c>
      <c r="E142" s="102">
        <v>3</v>
      </c>
      <c r="F142" s="103">
        <v>1</v>
      </c>
      <c r="G142" s="103"/>
      <c r="H142" s="100">
        <f t="shared" si="22"/>
        <v>4</v>
      </c>
      <c r="I142" s="103">
        <v>2</v>
      </c>
      <c r="J142" s="103"/>
      <c r="K142" s="103">
        <v>1</v>
      </c>
      <c r="L142" s="100">
        <f t="shared" si="23"/>
        <v>3</v>
      </c>
      <c r="M142" s="103">
        <v>1</v>
      </c>
      <c r="N142" s="103"/>
      <c r="O142" s="103">
        <v>3</v>
      </c>
      <c r="P142" s="100">
        <f t="shared" si="24"/>
        <v>4</v>
      </c>
      <c r="Q142" s="103">
        <v>3</v>
      </c>
      <c r="R142" s="103">
        <v>3</v>
      </c>
      <c r="S142" s="103"/>
      <c r="T142" s="100">
        <f t="shared" si="25"/>
        <v>6</v>
      </c>
      <c r="U142" s="100">
        <f t="shared" si="26"/>
        <v>17</v>
      </c>
      <c r="V142" s="100">
        <f t="shared" si="27"/>
        <v>59284.78</v>
      </c>
      <c r="W142" s="126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</row>
    <row r="143" spans="1:37 1026:1027" ht="15.75" x14ac:dyDescent="0.25">
      <c r="A143" s="44" t="s">
        <v>362</v>
      </c>
      <c r="B143" s="53" t="s">
        <v>112</v>
      </c>
      <c r="C143" s="70" t="s">
        <v>46</v>
      </c>
      <c r="D143" s="92">
        <v>4480.47</v>
      </c>
      <c r="E143" s="102"/>
      <c r="F143" s="111"/>
      <c r="G143" s="111">
        <v>1</v>
      </c>
      <c r="H143" s="100">
        <f t="shared" si="22"/>
        <v>1</v>
      </c>
      <c r="I143" s="111"/>
      <c r="J143" s="111">
        <v>1</v>
      </c>
      <c r="K143" s="111"/>
      <c r="L143" s="100">
        <f t="shared" si="23"/>
        <v>1</v>
      </c>
      <c r="M143" s="111"/>
      <c r="N143" s="111">
        <v>1</v>
      </c>
      <c r="O143" s="111"/>
      <c r="P143" s="100">
        <f t="shared" si="24"/>
        <v>1</v>
      </c>
      <c r="Q143" s="111"/>
      <c r="R143" s="111"/>
      <c r="S143" s="111">
        <v>1</v>
      </c>
      <c r="T143" s="100">
        <f t="shared" si="25"/>
        <v>1</v>
      </c>
      <c r="U143" s="100">
        <f t="shared" si="26"/>
        <v>4</v>
      </c>
      <c r="V143" s="100">
        <f t="shared" si="27"/>
        <v>17921.88</v>
      </c>
      <c r="W143" s="126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</row>
    <row r="144" spans="1:37 1026:1027" ht="31.5" x14ac:dyDescent="0.25">
      <c r="A144" s="37" t="s">
        <v>346</v>
      </c>
      <c r="B144" s="21" t="s">
        <v>485</v>
      </c>
      <c r="C144" s="76"/>
      <c r="D144" s="90"/>
      <c r="E144" s="86"/>
      <c r="F144" s="86"/>
      <c r="G144" s="86"/>
      <c r="H144" s="86">
        <f t="shared" ref="H144:U144" si="28">SUM(H145:H150)</f>
        <v>136</v>
      </c>
      <c r="I144" s="86"/>
      <c r="J144" s="86"/>
      <c r="K144" s="86"/>
      <c r="L144" s="86">
        <f t="shared" si="28"/>
        <v>174</v>
      </c>
      <c r="M144" s="86"/>
      <c r="N144" s="86"/>
      <c r="O144" s="86"/>
      <c r="P144" s="86">
        <f t="shared" si="28"/>
        <v>144</v>
      </c>
      <c r="Q144" s="86"/>
      <c r="R144" s="86"/>
      <c r="S144" s="86"/>
      <c r="T144" s="86">
        <f t="shared" si="28"/>
        <v>157</v>
      </c>
      <c r="U144" s="86">
        <f t="shared" si="28"/>
        <v>611</v>
      </c>
      <c r="V144" s="100">
        <f t="shared" si="27"/>
        <v>0</v>
      </c>
      <c r="W144" s="126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</row>
    <row r="145" spans="1:37 1026:1027" s="8" customFormat="1" ht="15.75" x14ac:dyDescent="0.25">
      <c r="A145" s="44" t="s">
        <v>363</v>
      </c>
      <c r="B145" s="53" t="s">
        <v>494</v>
      </c>
      <c r="C145" s="48" t="s">
        <v>46</v>
      </c>
      <c r="D145" s="83">
        <v>1398.31</v>
      </c>
      <c r="E145" s="102">
        <v>4</v>
      </c>
      <c r="F145" s="103">
        <v>7</v>
      </c>
      <c r="G145" s="103">
        <v>8</v>
      </c>
      <c r="H145" s="100">
        <f t="shared" si="22"/>
        <v>19</v>
      </c>
      <c r="I145" s="103">
        <v>9</v>
      </c>
      <c r="J145" s="103">
        <v>7</v>
      </c>
      <c r="K145" s="103">
        <v>5</v>
      </c>
      <c r="L145" s="100">
        <f t="shared" si="23"/>
        <v>21</v>
      </c>
      <c r="M145" s="103">
        <v>6</v>
      </c>
      <c r="N145" s="103">
        <v>6</v>
      </c>
      <c r="O145" s="103">
        <v>5</v>
      </c>
      <c r="P145" s="100">
        <f t="shared" si="24"/>
        <v>17</v>
      </c>
      <c r="Q145" s="103">
        <v>8</v>
      </c>
      <c r="R145" s="103">
        <v>11</v>
      </c>
      <c r="S145" s="103">
        <v>8</v>
      </c>
      <c r="T145" s="100">
        <f t="shared" si="25"/>
        <v>27</v>
      </c>
      <c r="U145" s="100">
        <f t="shared" si="26"/>
        <v>84</v>
      </c>
      <c r="V145" s="100">
        <f t="shared" si="27"/>
        <v>117458.04</v>
      </c>
      <c r="W145" s="126"/>
      <c r="X145" s="130"/>
      <c r="Y145" s="130"/>
      <c r="Z145" s="122"/>
      <c r="AA145" s="130"/>
      <c r="AB145" s="130"/>
      <c r="AC145" s="122"/>
      <c r="AD145" s="130"/>
      <c r="AE145" s="130"/>
      <c r="AF145" s="130"/>
      <c r="AG145" s="130"/>
      <c r="AH145" s="130"/>
      <c r="AI145" s="130"/>
      <c r="AJ145" s="130"/>
      <c r="AK145" s="130"/>
      <c r="AML145"/>
      <c r="AMM145"/>
    </row>
    <row r="146" spans="1:37 1026:1027" ht="15.75" x14ac:dyDescent="0.25">
      <c r="A146" s="44" t="s">
        <v>364</v>
      </c>
      <c r="B146" s="53" t="s">
        <v>108</v>
      </c>
      <c r="C146" s="48" t="s">
        <v>46</v>
      </c>
      <c r="D146" s="83">
        <v>1524.32</v>
      </c>
      <c r="E146" s="102">
        <v>6</v>
      </c>
      <c r="F146" s="103">
        <v>4</v>
      </c>
      <c r="G146" s="103">
        <v>4</v>
      </c>
      <c r="H146" s="100">
        <f t="shared" si="22"/>
        <v>14</v>
      </c>
      <c r="I146" s="103">
        <v>7</v>
      </c>
      <c r="J146" s="103">
        <v>5</v>
      </c>
      <c r="K146" s="103">
        <v>7</v>
      </c>
      <c r="L146" s="100">
        <f t="shared" si="23"/>
        <v>19</v>
      </c>
      <c r="M146" s="103">
        <v>4</v>
      </c>
      <c r="N146" s="103">
        <v>5.5</v>
      </c>
      <c r="O146" s="103">
        <v>7.5</v>
      </c>
      <c r="P146" s="100">
        <f t="shared" si="24"/>
        <v>17</v>
      </c>
      <c r="Q146" s="103">
        <v>4</v>
      </c>
      <c r="R146" s="103">
        <v>3.5</v>
      </c>
      <c r="S146" s="103">
        <v>5.5</v>
      </c>
      <c r="T146" s="100">
        <f t="shared" si="25"/>
        <v>13</v>
      </c>
      <c r="U146" s="100">
        <f t="shared" si="26"/>
        <v>63</v>
      </c>
      <c r="V146" s="100">
        <f t="shared" si="27"/>
        <v>96032.159999999989</v>
      </c>
      <c r="W146" s="126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</row>
    <row r="147" spans="1:37 1026:1027" ht="15.75" x14ac:dyDescent="0.25">
      <c r="A147" s="44" t="s">
        <v>365</v>
      </c>
      <c r="B147" s="53" t="s">
        <v>109</v>
      </c>
      <c r="C147" s="48" t="s">
        <v>46</v>
      </c>
      <c r="D147" s="83">
        <v>2158.7199999999998</v>
      </c>
      <c r="E147" s="102">
        <v>20</v>
      </c>
      <c r="F147" s="103">
        <v>15</v>
      </c>
      <c r="G147" s="103">
        <v>28</v>
      </c>
      <c r="H147" s="100">
        <f t="shared" si="22"/>
        <v>63</v>
      </c>
      <c r="I147" s="103">
        <v>20</v>
      </c>
      <c r="J147" s="103">
        <v>30</v>
      </c>
      <c r="K147" s="103">
        <v>26</v>
      </c>
      <c r="L147" s="100">
        <f t="shared" si="23"/>
        <v>76</v>
      </c>
      <c r="M147" s="103">
        <v>20</v>
      </c>
      <c r="N147" s="103">
        <v>18</v>
      </c>
      <c r="O147" s="103">
        <v>34</v>
      </c>
      <c r="P147" s="100">
        <f t="shared" si="24"/>
        <v>72</v>
      </c>
      <c r="Q147" s="103">
        <v>25</v>
      </c>
      <c r="R147" s="103">
        <v>32</v>
      </c>
      <c r="S147" s="103">
        <v>16</v>
      </c>
      <c r="T147" s="100">
        <f t="shared" si="25"/>
        <v>73</v>
      </c>
      <c r="U147" s="168">
        <f t="shared" si="26"/>
        <v>284</v>
      </c>
      <c r="V147" s="100">
        <f t="shared" si="27"/>
        <v>613076.47999999998</v>
      </c>
      <c r="W147" s="126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</row>
    <row r="148" spans="1:37 1026:1027" ht="15.75" x14ac:dyDescent="0.25">
      <c r="A148" s="44" t="s">
        <v>366</v>
      </c>
      <c r="B148" s="53" t="s">
        <v>127</v>
      </c>
      <c r="C148" s="48" t="s">
        <v>46</v>
      </c>
      <c r="D148" s="83">
        <v>2674.08</v>
      </c>
      <c r="E148" s="102">
        <v>7</v>
      </c>
      <c r="F148" s="103">
        <v>6</v>
      </c>
      <c r="G148" s="103">
        <v>10</v>
      </c>
      <c r="H148" s="100">
        <f t="shared" si="22"/>
        <v>23</v>
      </c>
      <c r="I148" s="103">
        <v>12</v>
      </c>
      <c r="J148" s="103">
        <v>18</v>
      </c>
      <c r="K148" s="103">
        <v>8</v>
      </c>
      <c r="L148" s="100">
        <f t="shared" si="23"/>
        <v>38</v>
      </c>
      <c r="M148" s="103">
        <v>8</v>
      </c>
      <c r="N148" s="103">
        <v>8</v>
      </c>
      <c r="O148" s="103">
        <v>6</v>
      </c>
      <c r="P148" s="100">
        <f t="shared" si="24"/>
        <v>22</v>
      </c>
      <c r="Q148" s="103">
        <v>4.5</v>
      </c>
      <c r="R148" s="103">
        <v>6.5</v>
      </c>
      <c r="S148" s="103">
        <v>4</v>
      </c>
      <c r="T148" s="100">
        <f t="shared" si="25"/>
        <v>15</v>
      </c>
      <c r="U148" s="100">
        <f t="shared" si="26"/>
        <v>98</v>
      </c>
      <c r="V148" s="100">
        <f t="shared" si="27"/>
        <v>262059.84</v>
      </c>
      <c r="W148" s="126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</row>
    <row r="149" spans="1:37 1026:1027" ht="15.75" x14ac:dyDescent="0.25">
      <c r="A149" s="44" t="s">
        <v>367</v>
      </c>
      <c r="B149" s="53" t="s">
        <v>110</v>
      </c>
      <c r="C149" s="48" t="s">
        <v>46</v>
      </c>
      <c r="D149" s="83">
        <v>3130.72</v>
      </c>
      <c r="E149" s="102"/>
      <c r="F149" s="103">
        <v>5</v>
      </c>
      <c r="G149" s="103">
        <v>7</v>
      </c>
      <c r="H149" s="100">
        <f t="shared" si="22"/>
        <v>12</v>
      </c>
      <c r="I149" s="103">
        <v>4</v>
      </c>
      <c r="J149" s="103">
        <v>8</v>
      </c>
      <c r="K149" s="103"/>
      <c r="L149" s="100">
        <f t="shared" si="23"/>
        <v>12</v>
      </c>
      <c r="M149" s="103">
        <v>2</v>
      </c>
      <c r="N149" s="103"/>
      <c r="O149" s="103">
        <v>3</v>
      </c>
      <c r="P149" s="100">
        <f t="shared" si="24"/>
        <v>5</v>
      </c>
      <c r="Q149" s="103">
        <v>6</v>
      </c>
      <c r="R149" s="103">
        <v>4</v>
      </c>
      <c r="S149" s="103"/>
      <c r="T149" s="100">
        <f t="shared" si="25"/>
        <v>10</v>
      </c>
      <c r="U149" s="100">
        <f t="shared" si="26"/>
        <v>39</v>
      </c>
      <c r="V149" s="100">
        <f t="shared" si="27"/>
        <v>122098.07999999999</v>
      </c>
      <c r="W149" s="126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</row>
    <row r="150" spans="1:37 1026:1027" ht="15.75" x14ac:dyDescent="0.25">
      <c r="A150" s="44" t="s">
        <v>368</v>
      </c>
      <c r="B150" s="53" t="s">
        <v>113</v>
      </c>
      <c r="C150" s="48" t="s">
        <v>46</v>
      </c>
      <c r="D150" s="83">
        <v>4152.24</v>
      </c>
      <c r="E150" s="102">
        <v>3</v>
      </c>
      <c r="F150" s="103"/>
      <c r="G150" s="103">
        <v>2</v>
      </c>
      <c r="H150" s="100">
        <f t="shared" si="22"/>
        <v>5</v>
      </c>
      <c r="I150" s="103">
        <v>3</v>
      </c>
      <c r="J150" s="103">
        <v>3</v>
      </c>
      <c r="K150" s="103">
        <v>2</v>
      </c>
      <c r="L150" s="100">
        <f t="shared" si="23"/>
        <v>8</v>
      </c>
      <c r="M150" s="103">
        <v>2</v>
      </c>
      <c r="N150" s="103">
        <v>5</v>
      </c>
      <c r="O150" s="103">
        <v>4</v>
      </c>
      <c r="P150" s="100">
        <f t="shared" si="24"/>
        <v>11</v>
      </c>
      <c r="Q150" s="103">
        <v>5</v>
      </c>
      <c r="R150" s="103">
        <v>7</v>
      </c>
      <c r="S150" s="103">
        <v>7</v>
      </c>
      <c r="T150" s="100">
        <f t="shared" si="25"/>
        <v>19</v>
      </c>
      <c r="U150" s="100">
        <f t="shared" si="26"/>
        <v>43</v>
      </c>
      <c r="V150" s="100">
        <f t="shared" si="27"/>
        <v>178546.31999999998</v>
      </c>
      <c r="W150" s="126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</row>
    <row r="151" spans="1:37 1026:1027" ht="31.5" x14ac:dyDescent="0.25">
      <c r="A151" s="44" t="s">
        <v>347</v>
      </c>
      <c r="B151" s="21" t="s">
        <v>495</v>
      </c>
      <c r="C151" s="76"/>
      <c r="D151" s="90"/>
      <c r="E151" s="86"/>
      <c r="F151" s="86"/>
      <c r="G151" s="86"/>
      <c r="H151" s="86">
        <f t="shared" ref="H151:U151" si="29">SUM(H152:H156)</f>
        <v>73</v>
      </c>
      <c r="I151" s="86"/>
      <c r="J151" s="86"/>
      <c r="K151" s="86"/>
      <c r="L151" s="86">
        <f t="shared" si="29"/>
        <v>90</v>
      </c>
      <c r="M151" s="86"/>
      <c r="N151" s="86"/>
      <c r="O151" s="86"/>
      <c r="P151" s="86">
        <f t="shared" si="29"/>
        <v>103</v>
      </c>
      <c r="Q151" s="86"/>
      <c r="R151" s="86"/>
      <c r="S151" s="86"/>
      <c r="T151" s="86">
        <f t="shared" si="29"/>
        <v>87</v>
      </c>
      <c r="U151" s="86">
        <f t="shared" si="29"/>
        <v>353</v>
      </c>
      <c r="V151" s="100">
        <f t="shared" si="27"/>
        <v>0</v>
      </c>
      <c r="W151" s="126"/>
      <c r="X151" s="148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</row>
    <row r="152" spans="1:37 1026:1027" ht="15.75" x14ac:dyDescent="0.25">
      <c r="A152" s="44" t="s">
        <v>369</v>
      </c>
      <c r="B152" s="72" t="s">
        <v>496</v>
      </c>
      <c r="C152" s="48" t="s">
        <v>78</v>
      </c>
      <c r="D152" s="83">
        <v>804.98</v>
      </c>
      <c r="E152" s="102">
        <v>14</v>
      </c>
      <c r="F152" s="103">
        <v>10</v>
      </c>
      <c r="G152" s="103">
        <v>16</v>
      </c>
      <c r="H152" s="100">
        <f t="shared" si="22"/>
        <v>40</v>
      </c>
      <c r="I152" s="103">
        <v>15</v>
      </c>
      <c r="J152" s="103">
        <v>16</v>
      </c>
      <c r="K152" s="103">
        <v>20</v>
      </c>
      <c r="L152" s="100">
        <f t="shared" si="23"/>
        <v>51</v>
      </c>
      <c r="M152" s="103">
        <v>20</v>
      </c>
      <c r="N152" s="103">
        <v>16</v>
      </c>
      <c r="O152" s="103">
        <v>24</v>
      </c>
      <c r="P152" s="100">
        <f t="shared" si="24"/>
        <v>60</v>
      </c>
      <c r="Q152" s="103">
        <v>15</v>
      </c>
      <c r="R152" s="103">
        <v>22</v>
      </c>
      <c r="S152" s="103">
        <v>18</v>
      </c>
      <c r="T152" s="100">
        <f t="shared" si="25"/>
        <v>55</v>
      </c>
      <c r="U152" s="100">
        <f t="shared" si="26"/>
        <v>206</v>
      </c>
      <c r="V152" s="100">
        <f t="shared" si="27"/>
        <v>165825.88</v>
      </c>
      <c r="W152" s="126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</row>
    <row r="153" spans="1:37 1026:1027" ht="15.75" x14ac:dyDescent="0.25">
      <c r="A153" s="44" t="s">
        <v>370</v>
      </c>
      <c r="B153" s="45" t="s">
        <v>230</v>
      </c>
      <c r="C153" s="48" t="s">
        <v>78</v>
      </c>
      <c r="D153" s="83">
        <v>964.58</v>
      </c>
      <c r="E153" s="102">
        <v>4</v>
      </c>
      <c r="F153" s="103">
        <v>6</v>
      </c>
      <c r="G153" s="103">
        <v>8</v>
      </c>
      <c r="H153" s="100">
        <f t="shared" si="22"/>
        <v>18</v>
      </c>
      <c r="I153" s="103">
        <v>5</v>
      </c>
      <c r="J153" s="103">
        <v>8</v>
      </c>
      <c r="K153" s="103">
        <v>10</v>
      </c>
      <c r="L153" s="100">
        <f t="shared" si="23"/>
        <v>23</v>
      </c>
      <c r="M153" s="103">
        <v>8</v>
      </c>
      <c r="N153" s="103">
        <v>12</v>
      </c>
      <c r="O153" s="103">
        <v>6</v>
      </c>
      <c r="P153" s="100">
        <f t="shared" si="24"/>
        <v>26</v>
      </c>
      <c r="Q153" s="103">
        <v>4</v>
      </c>
      <c r="R153" s="103">
        <v>6</v>
      </c>
      <c r="S153" s="103"/>
      <c r="T153" s="100">
        <f t="shared" si="25"/>
        <v>10</v>
      </c>
      <c r="U153" s="100">
        <f t="shared" si="26"/>
        <v>77</v>
      </c>
      <c r="V153" s="100">
        <f t="shared" si="27"/>
        <v>74272.66</v>
      </c>
      <c r="W153" s="126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</row>
    <row r="154" spans="1:37 1026:1027" ht="15.75" x14ac:dyDescent="0.25">
      <c r="A154" s="44" t="s">
        <v>371</v>
      </c>
      <c r="B154" s="45" t="s">
        <v>229</v>
      </c>
      <c r="C154" s="48" t="s">
        <v>78</v>
      </c>
      <c r="D154" s="83">
        <v>1658.37</v>
      </c>
      <c r="E154" s="102"/>
      <c r="F154" s="103">
        <v>3</v>
      </c>
      <c r="G154" s="103">
        <v>4</v>
      </c>
      <c r="H154" s="100">
        <f t="shared" si="22"/>
        <v>7</v>
      </c>
      <c r="I154" s="103">
        <v>5</v>
      </c>
      <c r="J154" s="103">
        <v>3</v>
      </c>
      <c r="K154" s="103"/>
      <c r="L154" s="100">
        <f t="shared" si="23"/>
        <v>8</v>
      </c>
      <c r="M154" s="103">
        <v>3</v>
      </c>
      <c r="N154" s="103">
        <v>3</v>
      </c>
      <c r="O154" s="103">
        <v>1</v>
      </c>
      <c r="P154" s="100">
        <f t="shared" si="24"/>
        <v>7</v>
      </c>
      <c r="Q154" s="103">
        <v>2</v>
      </c>
      <c r="R154" s="103">
        <v>3</v>
      </c>
      <c r="S154" s="103">
        <v>3</v>
      </c>
      <c r="T154" s="100">
        <f t="shared" si="25"/>
        <v>8</v>
      </c>
      <c r="U154" s="100">
        <f t="shared" si="26"/>
        <v>30</v>
      </c>
      <c r="V154" s="100">
        <f t="shared" si="27"/>
        <v>49751.1</v>
      </c>
      <c r="W154" s="126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</row>
    <row r="155" spans="1:37 1026:1027" ht="15.75" x14ac:dyDescent="0.25">
      <c r="A155" s="44" t="s">
        <v>372</v>
      </c>
      <c r="B155" s="45" t="s">
        <v>231</v>
      </c>
      <c r="C155" s="48" t="s">
        <v>78</v>
      </c>
      <c r="D155" s="83">
        <v>2332.4699999999998</v>
      </c>
      <c r="E155" s="102"/>
      <c r="F155" s="103">
        <v>4</v>
      </c>
      <c r="G155" s="103">
        <v>2</v>
      </c>
      <c r="H155" s="100">
        <f t="shared" si="22"/>
        <v>6</v>
      </c>
      <c r="I155" s="103">
        <v>2</v>
      </c>
      <c r="J155" s="103">
        <v>2</v>
      </c>
      <c r="K155" s="103"/>
      <c r="L155" s="100">
        <f t="shared" si="23"/>
        <v>4</v>
      </c>
      <c r="M155" s="103">
        <v>3</v>
      </c>
      <c r="N155" s="103">
        <v>2</v>
      </c>
      <c r="O155" s="103">
        <v>2</v>
      </c>
      <c r="P155" s="100">
        <f t="shared" si="24"/>
        <v>7</v>
      </c>
      <c r="Q155" s="103">
        <v>5</v>
      </c>
      <c r="R155" s="103">
        <v>3</v>
      </c>
      <c r="S155" s="103">
        <v>3</v>
      </c>
      <c r="T155" s="100">
        <f t="shared" si="25"/>
        <v>11</v>
      </c>
      <c r="U155" s="100">
        <f t="shared" si="26"/>
        <v>28</v>
      </c>
      <c r="V155" s="100">
        <f t="shared" si="27"/>
        <v>65309.159999999996</v>
      </c>
      <c r="W155" s="126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</row>
    <row r="156" spans="1:37 1026:1027" ht="15.75" x14ac:dyDescent="0.25">
      <c r="A156" s="44" t="s">
        <v>373</v>
      </c>
      <c r="B156" s="45" t="s">
        <v>232</v>
      </c>
      <c r="C156" s="48" t="s">
        <v>78</v>
      </c>
      <c r="D156" s="83">
        <v>4337.09</v>
      </c>
      <c r="E156" s="102"/>
      <c r="F156" s="103"/>
      <c r="G156" s="103">
        <v>2</v>
      </c>
      <c r="H156" s="100">
        <f t="shared" si="22"/>
        <v>2</v>
      </c>
      <c r="I156" s="103"/>
      <c r="J156" s="103">
        <v>2</v>
      </c>
      <c r="K156" s="103">
        <v>2</v>
      </c>
      <c r="L156" s="100">
        <f t="shared" si="23"/>
        <v>4</v>
      </c>
      <c r="M156" s="103"/>
      <c r="N156" s="103">
        <v>2</v>
      </c>
      <c r="O156" s="103">
        <v>1</v>
      </c>
      <c r="P156" s="100">
        <f t="shared" si="24"/>
        <v>3</v>
      </c>
      <c r="Q156" s="103">
        <v>2</v>
      </c>
      <c r="R156" s="103">
        <v>1</v>
      </c>
      <c r="S156" s="103"/>
      <c r="T156" s="100">
        <f t="shared" si="25"/>
        <v>3</v>
      </c>
      <c r="U156" s="100">
        <f t="shared" si="26"/>
        <v>12</v>
      </c>
      <c r="V156" s="100">
        <f t="shared" si="27"/>
        <v>52045.08</v>
      </c>
      <c r="W156" s="126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</row>
    <row r="157" spans="1:37 1026:1027" ht="15.75" x14ac:dyDescent="0.25">
      <c r="A157" s="44" t="s">
        <v>348</v>
      </c>
      <c r="B157" s="21" t="s">
        <v>114</v>
      </c>
      <c r="C157" s="48" t="s">
        <v>78</v>
      </c>
      <c r="D157" s="83"/>
      <c r="E157" s="102"/>
      <c r="F157" s="100"/>
      <c r="G157" s="100"/>
      <c r="H157" s="100">
        <f t="shared" si="22"/>
        <v>0</v>
      </c>
      <c r="I157" s="100"/>
      <c r="J157" s="100"/>
      <c r="K157" s="100"/>
      <c r="L157" s="100">
        <f t="shared" si="23"/>
        <v>0</v>
      </c>
      <c r="M157" s="100"/>
      <c r="N157" s="100"/>
      <c r="O157" s="100"/>
      <c r="P157" s="100">
        <f t="shared" si="24"/>
        <v>0</v>
      </c>
      <c r="Q157" s="100"/>
      <c r="R157" s="100"/>
      <c r="S157" s="100"/>
      <c r="T157" s="100">
        <f t="shared" si="25"/>
        <v>0</v>
      </c>
      <c r="U157" s="100">
        <f t="shared" si="26"/>
        <v>0</v>
      </c>
      <c r="V157" s="100">
        <f t="shared" si="27"/>
        <v>0</v>
      </c>
      <c r="W157" s="126">
        <f t="shared" ref="W157:W203" si="30">H157+L157</f>
        <v>0</v>
      </c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</row>
    <row r="158" spans="1:37 1026:1027" ht="15.75" x14ac:dyDescent="0.25">
      <c r="A158" s="44" t="s">
        <v>374</v>
      </c>
      <c r="B158" s="53" t="s">
        <v>107</v>
      </c>
      <c r="C158" s="48" t="s">
        <v>78</v>
      </c>
      <c r="D158" s="99">
        <v>598.23</v>
      </c>
      <c r="E158" s="102"/>
      <c r="F158" s="103"/>
      <c r="G158" s="103">
        <v>1</v>
      </c>
      <c r="H158" s="100">
        <f t="shared" si="22"/>
        <v>1</v>
      </c>
      <c r="I158" s="103"/>
      <c r="J158" s="103">
        <v>1</v>
      </c>
      <c r="K158" s="103"/>
      <c r="L158" s="100">
        <f t="shared" si="23"/>
        <v>1</v>
      </c>
      <c r="M158" s="103">
        <v>1</v>
      </c>
      <c r="N158" s="103"/>
      <c r="O158" s="103"/>
      <c r="P158" s="100">
        <f t="shared" si="24"/>
        <v>1</v>
      </c>
      <c r="Q158" s="103">
        <v>1</v>
      </c>
      <c r="R158" s="103"/>
      <c r="S158" s="103"/>
      <c r="T158" s="100">
        <f t="shared" si="25"/>
        <v>1</v>
      </c>
      <c r="U158" s="100">
        <f t="shared" si="26"/>
        <v>4</v>
      </c>
      <c r="V158" s="100">
        <f t="shared" si="27"/>
        <v>2392.92</v>
      </c>
      <c r="W158" s="126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</row>
    <row r="159" spans="1:37 1026:1027" ht="15.75" x14ac:dyDescent="0.25">
      <c r="A159" s="44" t="s">
        <v>375</v>
      </c>
      <c r="B159" s="53" t="s">
        <v>109</v>
      </c>
      <c r="C159" s="70" t="s">
        <v>78</v>
      </c>
      <c r="D159" s="99">
        <v>598.23</v>
      </c>
      <c r="E159" s="102"/>
      <c r="F159" s="103"/>
      <c r="G159" s="103"/>
      <c r="H159" s="100">
        <f t="shared" si="22"/>
        <v>0</v>
      </c>
      <c r="I159" s="103">
        <v>1</v>
      </c>
      <c r="J159" s="103"/>
      <c r="K159" s="103"/>
      <c r="L159" s="100">
        <f t="shared" si="23"/>
        <v>1</v>
      </c>
      <c r="M159" s="103"/>
      <c r="N159" s="103"/>
      <c r="O159" s="103">
        <v>1</v>
      </c>
      <c r="P159" s="100">
        <f t="shared" si="24"/>
        <v>1</v>
      </c>
      <c r="Q159" s="103"/>
      <c r="R159" s="103">
        <v>1</v>
      </c>
      <c r="S159" s="103"/>
      <c r="T159" s="100">
        <f t="shared" si="25"/>
        <v>1</v>
      </c>
      <c r="U159" s="100">
        <f t="shared" si="26"/>
        <v>3</v>
      </c>
      <c r="V159" s="100">
        <f t="shared" si="27"/>
        <v>1794.69</v>
      </c>
      <c r="W159" s="126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</row>
    <row r="160" spans="1:37 1026:1027" ht="15.75" x14ac:dyDescent="0.25">
      <c r="A160" s="44" t="s">
        <v>376</v>
      </c>
      <c r="B160" s="53" t="s">
        <v>110</v>
      </c>
      <c r="C160" s="48" t="s">
        <v>78</v>
      </c>
      <c r="D160" s="99">
        <v>598.23</v>
      </c>
      <c r="E160" s="102"/>
      <c r="F160" s="103"/>
      <c r="G160" s="103"/>
      <c r="H160" s="100">
        <f t="shared" si="22"/>
        <v>0</v>
      </c>
      <c r="I160" s="103"/>
      <c r="J160" s="103"/>
      <c r="K160" s="103"/>
      <c r="L160" s="100">
        <f t="shared" si="23"/>
        <v>0</v>
      </c>
      <c r="M160" s="103"/>
      <c r="N160" s="103"/>
      <c r="O160" s="103"/>
      <c r="P160" s="100">
        <f t="shared" si="24"/>
        <v>0</v>
      </c>
      <c r="Q160" s="103"/>
      <c r="R160" s="103"/>
      <c r="S160" s="103"/>
      <c r="T160" s="100">
        <f t="shared" si="25"/>
        <v>0</v>
      </c>
      <c r="U160" s="100">
        <f t="shared" si="26"/>
        <v>0</v>
      </c>
      <c r="V160" s="100">
        <f t="shared" si="27"/>
        <v>0</v>
      </c>
      <c r="W160" s="126">
        <f t="shared" si="30"/>
        <v>0</v>
      </c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</row>
    <row r="161" spans="1:37 1026:1027" ht="15.75" x14ac:dyDescent="0.25">
      <c r="A161" s="44" t="s">
        <v>349</v>
      </c>
      <c r="B161" s="21" t="s">
        <v>115</v>
      </c>
      <c r="C161" s="48"/>
      <c r="D161" s="83"/>
      <c r="E161" s="86"/>
      <c r="F161" s="86"/>
      <c r="G161" s="86"/>
      <c r="H161" s="86">
        <f t="shared" ref="H161:U161" si="31">SUM(H162:H163)</f>
        <v>1</v>
      </c>
      <c r="I161" s="86"/>
      <c r="J161" s="86"/>
      <c r="K161" s="86"/>
      <c r="L161" s="86">
        <f t="shared" si="31"/>
        <v>3</v>
      </c>
      <c r="M161" s="86"/>
      <c r="N161" s="86"/>
      <c r="O161" s="86"/>
      <c r="P161" s="86">
        <f t="shared" si="31"/>
        <v>2</v>
      </c>
      <c r="Q161" s="86"/>
      <c r="R161" s="86"/>
      <c r="S161" s="86"/>
      <c r="T161" s="86">
        <f t="shared" si="31"/>
        <v>1</v>
      </c>
      <c r="U161" s="86">
        <f t="shared" si="31"/>
        <v>7</v>
      </c>
      <c r="V161" s="100">
        <f t="shared" si="27"/>
        <v>0</v>
      </c>
      <c r="W161" s="126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</row>
    <row r="162" spans="1:37 1026:1027" ht="15.75" x14ac:dyDescent="0.25">
      <c r="A162" s="44" t="s">
        <v>377</v>
      </c>
      <c r="B162" s="53" t="s">
        <v>110</v>
      </c>
      <c r="C162" s="70" t="s">
        <v>78</v>
      </c>
      <c r="D162" s="83">
        <v>9751.56</v>
      </c>
      <c r="E162" s="102"/>
      <c r="F162" s="103"/>
      <c r="G162" s="103"/>
      <c r="H162" s="100">
        <f t="shared" si="22"/>
        <v>0</v>
      </c>
      <c r="I162" s="103"/>
      <c r="J162" s="103">
        <v>2</v>
      </c>
      <c r="K162" s="103"/>
      <c r="L162" s="100">
        <f t="shared" si="23"/>
        <v>2</v>
      </c>
      <c r="M162" s="103"/>
      <c r="N162" s="103">
        <v>2</v>
      </c>
      <c r="O162" s="103"/>
      <c r="P162" s="100">
        <f t="shared" si="24"/>
        <v>2</v>
      </c>
      <c r="Q162" s="103"/>
      <c r="R162" s="103"/>
      <c r="S162" s="103"/>
      <c r="T162" s="100">
        <f t="shared" si="25"/>
        <v>0</v>
      </c>
      <c r="U162" s="100">
        <f t="shared" si="26"/>
        <v>4</v>
      </c>
      <c r="V162" s="100">
        <f t="shared" si="27"/>
        <v>39006.239999999998</v>
      </c>
      <c r="W162" s="126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</row>
    <row r="163" spans="1:37 1026:1027" ht="15.75" x14ac:dyDescent="0.25">
      <c r="A163" s="44" t="s">
        <v>378</v>
      </c>
      <c r="B163" s="53" t="s">
        <v>112</v>
      </c>
      <c r="C163" s="77" t="s">
        <v>78</v>
      </c>
      <c r="D163" s="83">
        <v>18329.759999999998</v>
      </c>
      <c r="E163" s="102"/>
      <c r="F163" s="102">
        <v>1</v>
      </c>
      <c r="G163" s="102"/>
      <c r="H163" s="100">
        <f t="shared" si="22"/>
        <v>1</v>
      </c>
      <c r="I163" s="102">
        <v>1</v>
      </c>
      <c r="J163" s="102"/>
      <c r="K163" s="102"/>
      <c r="L163" s="100">
        <f t="shared" si="23"/>
        <v>1</v>
      </c>
      <c r="M163" s="102"/>
      <c r="N163" s="102"/>
      <c r="O163" s="102"/>
      <c r="P163" s="100">
        <f t="shared" si="24"/>
        <v>0</v>
      </c>
      <c r="Q163" s="102"/>
      <c r="R163" s="102">
        <v>1</v>
      </c>
      <c r="S163" s="102"/>
      <c r="T163" s="100">
        <f t="shared" si="25"/>
        <v>1</v>
      </c>
      <c r="U163" s="100">
        <f t="shared" si="26"/>
        <v>3</v>
      </c>
      <c r="V163" s="100">
        <f t="shared" si="27"/>
        <v>54989.279999999999</v>
      </c>
      <c r="W163" s="126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</row>
    <row r="164" spans="1:37 1026:1027" ht="22.15" customHeight="1" x14ac:dyDescent="0.25">
      <c r="A164" s="44" t="s">
        <v>350</v>
      </c>
      <c r="B164" s="73" t="s">
        <v>116</v>
      </c>
      <c r="C164" s="48"/>
      <c r="D164" s="85"/>
      <c r="E164" s="86"/>
      <c r="F164" s="100"/>
      <c r="G164" s="100"/>
      <c r="H164" s="100">
        <f t="shared" si="22"/>
        <v>0</v>
      </c>
      <c r="I164" s="100"/>
      <c r="J164" s="100"/>
      <c r="K164" s="100"/>
      <c r="L164" s="100">
        <f t="shared" si="23"/>
        <v>0</v>
      </c>
      <c r="M164" s="100"/>
      <c r="N164" s="100"/>
      <c r="O164" s="100"/>
      <c r="P164" s="100">
        <f t="shared" si="24"/>
        <v>0</v>
      </c>
      <c r="Q164" s="100"/>
      <c r="R164" s="100"/>
      <c r="S164" s="100"/>
      <c r="T164" s="100">
        <f t="shared" si="25"/>
        <v>0</v>
      </c>
      <c r="U164" s="100">
        <f t="shared" si="26"/>
        <v>0</v>
      </c>
      <c r="V164" s="100">
        <f t="shared" si="27"/>
        <v>0</v>
      </c>
      <c r="W164" s="126">
        <f t="shared" si="30"/>
        <v>0</v>
      </c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</row>
    <row r="165" spans="1:37 1026:1027" ht="15.75" x14ac:dyDescent="0.25">
      <c r="A165" s="37" t="s">
        <v>379</v>
      </c>
      <c r="B165" s="53" t="s">
        <v>234</v>
      </c>
      <c r="C165" s="48" t="s">
        <v>78</v>
      </c>
      <c r="D165" s="83">
        <v>9751.56</v>
      </c>
      <c r="E165" s="102"/>
      <c r="F165" s="103"/>
      <c r="G165" s="103"/>
      <c r="H165" s="100">
        <f t="shared" si="22"/>
        <v>0</v>
      </c>
      <c r="I165" s="103">
        <v>1</v>
      </c>
      <c r="J165" s="103"/>
      <c r="K165" s="103"/>
      <c r="L165" s="100">
        <f t="shared" si="23"/>
        <v>1</v>
      </c>
      <c r="M165" s="103"/>
      <c r="N165" s="103"/>
      <c r="O165" s="103">
        <v>1</v>
      </c>
      <c r="P165" s="100">
        <f t="shared" si="24"/>
        <v>1</v>
      </c>
      <c r="Q165" s="103">
        <v>1</v>
      </c>
      <c r="R165" s="103">
        <v>1</v>
      </c>
      <c r="S165" s="103"/>
      <c r="T165" s="100">
        <f t="shared" si="25"/>
        <v>2</v>
      </c>
      <c r="U165" s="100">
        <f t="shared" si="26"/>
        <v>4</v>
      </c>
      <c r="V165" s="100">
        <f t="shared" si="27"/>
        <v>39006.239999999998</v>
      </c>
      <c r="W165" s="126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</row>
    <row r="166" spans="1:37 1026:1027" s="7" customFormat="1" ht="15.75" x14ac:dyDescent="0.25">
      <c r="A166" s="37" t="s">
        <v>380</v>
      </c>
      <c r="B166" s="53" t="s">
        <v>235</v>
      </c>
      <c r="C166" s="60" t="s">
        <v>78</v>
      </c>
      <c r="D166" s="83">
        <v>18329.759999999998</v>
      </c>
      <c r="E166" s="102"/>
      <c r="F166" s="103"/>
      <c r="G166" s="103">
        <v>1</v>
      </c>
      <c r="H166" s="100">
        <f t="shared" si="22"/>
        <v>1</v>
      </c>
      <c r="I166" s="103"/>
      <c r="J166" s="103">
        <v>1</v>
      </c>
      <c r="K166" s="103"/>
      <c r="L166" s="100">
        <f t="shared" si="23"/>
        <v>1</v>
      </c>
      <c r="M166" s="103"/>
      <c r="N166" s="103">
        <v>1</v>
      </c>
      <c r="O166" s="103"/>
      <c r="P166" s="100">
        <f t="shared" si="24"/>
        <v>1</v>
      </c>
      <c r="Q166" s="103"/>
      <c r="R166" s="103"/>
      <c r="S166" s="103"/>
      <c r="T166" s="100">
        <f t="shared" si="25"/>
        <v>0</v>
      </c>
      <c r="U166" s="100">
        <f t="shared" si="26"/>
        <v>3</v>
      </c>
      <c r="V166" s="100">
        <f t="shared" si="27"/>
        <v>54989.279999999999</v>
      </c>
      <c r="W166" s="126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ML166"/>
      <c r="AMM166"/>
    </row>
    <row r="167" spans="1:37 1026:1027" ht="15.75" x14ac:dyDescent="0.25">
      <c r="A167" s="44" t="s">
        <v>351</v>
      </c>
      <c r="B167" s="21" t="s">
        <v>194</v>
      </c>
      <c r="C167" s="48"/>
      <c r="D167" s="85"/>
      <c r="E167" s="86"/>
      <c r="F167" s="86"/>
      <c r="G167" s="86"/>
      <c r="H167" s="86">
        <f t="shared" ref="H167:U167" si="32">SUM(H168)</f>
        <v>0</v>
      </c>
      <c r="I167" s="86"/>
      <c r="J167" s="86"/>
      <c r="K167" s="86"/>
      <c r="L167" s="86">
        <f t="shared" si="32"/>
        <v>3</v>
      </c>
      <c r="M167" s="86"/>
      <c r="N167" s="86"/>
      <c r="O167" s="86"/>
      <c r="P167" s="86">
        <f t="shared" si="32"/>
        <v>6</v>
      </c>
      <c r="Q167" s="86"/>
      <c r="R167" s="86"/>
      <c r="S167" s="86"/>
      <c r="T167" s="86">
        <f t="shared" si="32"/>
        <v>1</v>
      </c>
      <c r="U167" s="86">
        <f t="shared" si="32"/>
        <v>10</v>
      </c>
      <c r="V167" s="100">
        <f t="shared" si="27"/>
        <v>0</v>
      </c>
      <c r="W167" s="126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</row>
    <row r="168" spans="1:37 1026:1027" ht="15.75" x14ac:dyDescent="0.25">
      <c r="A168" s="44" t="s">
        <v>381</v>
      </c>
      <c r="B168" s="53" t="s">
        <v>117</v>
      </c>
      <c r="C168" s="60" t="s">
        <v>78</v>
      </c>
      <c r="D168" s="83">
        <v>2425.9499999999998</v>
      </c>
      <c r="E168" s="102"/>
      <c r="F168" s="103"/>
      <c r="G168" s="103"/>
      <c r="H168" s="100">
        <f t="shared" si="22"/>
        <v>0</v>
      </c>
      <c r="I168" s="103">
        <v>2</v>
      </c>
      <c r="J168" s="103">
        <v>1</v>
      </c>
      <c r="K168" s="103"/>
      <c r="L168" s="100">
        <f t="shared" si="23"/>
        <v>3</v>
      </c>
      <c r="M168" s="103">
        <v>2</v>
      </c>
      <c r="N168" s="103">
        <v>2</v>
      </c>
      <c r="O168" s="103">
        <v>2</v>
      </c>
      <c r="P168" s="100">
        <f t="shared" si="24"/>
        <v>6</v>
      </c>
      <c r="Q168" s="103">
        <v>1</v>
      </c>
      <c r="R168" s="103"/>
      <c r="S168" s="103"/>
      <c r="T168" s="100">
        <f t="shared" si="25"/>
        <v>1</v>
      </c>
      <c r="U168" s="100">
        <f t="shared" si="26"/>
        <v>10</v>
      </c>
      <c r="V168" s="100">
        <f t="shared" si="27"/>
        <v>24259.5</v>
      </c>
      <c r="W168" s="126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</row>
    <row r="169" spans="1:37 1026:1027" ht="15.75" x14ac:dyDescent="0.25">
      <c r="A169" s="44" t="s">
        <v>352</v>
      </c>
      <c r="B169" s="78" t="s">
        <v>128</v>
      </c>
      <c r="C169" s="70" t="s">
        <v>78</v>
      </c>
      <c r="D169" s="158">
        <v>1807.75</v>
      </c>
      <c r="E169" s="102"/>
      <c r="F169" s="103"/>
      <c r="G169" s="103"/>
      <c r="H169" s="100">
        <f t="shared" si="22"/>
        <v>0</v>
      </c>
      <c r="I169" s="103"/>
      <c r="J169" s="103">
        <v>1</v>
      </c>
      <c r="K169" s="103">
        <v>1</v>
      </c>
      <c r="L169" s="100">
        <f t="shared" si="23"/>
        <v>2</v>
      </c>
      <c r="M169" s="103">
        <v>1</v>
      </c>
      <c r="N169" s="103">
        <v>1</v>
      </c>
      <c r="O169" s="103"/>
      <c r="P169" s="100">
        <f t="shared" si="24"/>
        <v>2</v>
      </c>
      <c r="Q169" s="103"/>
      <c r="R169" s="103"/>
      <c r="S169" s="103"/>
      <c r="T169" s="100">
        <f t="shared" si="25"/>
        <v>0</v>
      </c>
      <c r="U169" s="100">
        <f t="shared" si="26"/>
        <v>4</v>
      </c>
      <c r="V169" s="100">
        <f t="shared" si="27"/>
        <v>7231</v>
      </c>
      <c r="W169" s="126" t="s">
        <v>549</v>
      </c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</row>
    <row r="170" spans="1:37 1026:1027" ht="15.75" x14ac:dyDescent="0.25">
      <c r="A170" s="44" t="s">
        <v>353</v>
      </c>
      <c r="B170" s="51" t="s">
        <v>124</v>
      </c>
      <c r="C170" s="48" t="s">
        <v>125</v>
      </c>
      <c r="D170" s="83">
        <v>535.34</v>
      </c>
      <c r="E170" s="104">
        <v>70</v>
      </c>
      <c r="F170" s="103">
        <v>70</v>
      </c>
      <c r="G170" s="103">
        <v>70</v>
      </c>
      <c r="H170" s="100">
        <f t="shared" si="22"/>
        <v>210</v>
      </c>
      <c r="I170" s="103">
        <v>70</v>
      </c>
      <c r="J170" s="103">
        <v>70</v>
      </c>
      <c r="K170" s="103">
        <v>70</v>
      </c>
      <c r="L170" s="100">
        <f t="shared" si="23"/>
        <v>210</v>
      </c>
      <c r="M170" s="103">
        <v>70</v>
      </c>
      <c r="N170" s="103">
        <v>70</v>
      </c>
      <c r="O170" s="103">
        <v>70</v>
      </c>
      <c r="P170" s="100">
        <f t="shared" si="24"/>
        <v>210</v>
      </c>
      <c r="Q170" s="103">
        <v>70</v>
      </c>
      <c r="R170" s="103">
        <v>70</v>
      </c>
      <c r="S170" s="103">
        <v>70</v>
      </c>
      <c r="T170" s="100">
        <f t="shared" si="25"/>
        <v>210</v>
      </c>
      <c r="U170" s="100">
        <f t="shared" si="26"/>
        <v>840</v>
      </c>
      <c r="V170" s="100">
        <f t="shared" si="27"/>
        <v>449685.60000000003</v>
      </c>
      <c r="W170" s="126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</row>
    <row r="171" spans="1:37 1026:1027" ht="15.75" x14ac:dyDescent="0.25">
      <c r="A171" s="44" t="s">
        <v>354</v>
      </c>
      <c r="B171" s="53" t="s">
        <v>126</v>
      </c>
      <c r="C171" s="159" t="s">
        <v>125</v>
      </c>
      <c r="D171" s="172">
        <v>2232</v>
      </c>
      <c r="E171" s="102">
        <v>3</v>
      </c>
      <c r="F171" s="103">
        <v>3</v>
      </c>
      <c r="G171" s="103"/>
      <c r="H171" s="100">
        <f t="shared" si="22"/>
        <v>6</v>
      </c>
      <c r="I171" s="103">
        <v>4</v>
      </c>
      <c r="J171" s="103"/>
      <c r="K171" s="103">
        <v>4</v>
      </c>
      <c r="L171" s="100">
        <f t="shared" si="23"/>
        <v>8</v>
      </c>
      <c r="M171" s="103">
        <v>6</v>
      </c>
      <c r="N171" s="103">
        <v>6</v>
      </c>
      <c r="O171" s="103"/>
      <c r="P171" s="100">
        <f t="shared" si="24"/>
        <v>12</v>
      </c>
      <c r="Q171" s="103">
        <v>2</v>
      </c>
      <c r="R171" s="103"/>
      <c r="S171" s="103"/>
      <c r="T171" s="100">
        <f t="shared" si="25"/>
        <v>2</v>
      </c>
      <c r="U171" s="100">
        <f t="shared" si="26"/>
        <v>28</v>
      </c>
      <c r="V171" s="100">
        <f t="shared" si="27"/>
        <v>62496</v>
      </c>
      <c r="W171" s="126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</row>
    <row r="172" spans="1:37 1026:1027" ht="36" customHeight="1" x14ac:dyDescent="0.25">
      <c r="A172" s="44" t="s">
        <v>206</v>
      </c>
      <c r="B172" s="66" t="s">
        <v>534</v>
      </c>
      <c r="C172" s="48"/>
      <c r="D172" s="83"/>
      <c r="E172" s="102"/>
      <c r="F172" s="103"/>
      <c r="G172" s="103"/>
      <c r="H172" s="100">
        <f t="shared" si="22"/>
        <v>0</v>
      </c>
      <c r="I172" s="103"/>
      <c r="J172" s="103"/>
      <c r="K172" s="103"/>
      <c r="L172" s="100">
        <f t="shared" si="23"/>
        <v>0</v>
      </c>
      <c r="M172" s="103"/>
      <c r="N172" s="103"/>
      <c r="O172" s="103"/>
      <c r="P172" s="100">
        <f t="shared" si="24"/>
        <v>0</v>
      </c>
      <c r="Q172" s="103"/>
      <c r="R172" s="103"/>
      <c r="S172" s="103"/>
      <c r="T172" s="100">
        <f t="shared" si="25"/>
        <v>0</v>
      </c>
      <c r="U172" s="100">
        <f t="shared" si="26"/>
        <v>0</v>
      </c>
      <c r="V172" s="100">
        <f t="shared" si="27"/>
        <v>0</v>
      </c>
      <c r="W172" s="126">
        <f t="shared" si="30"/>
        <v>0</v>
      </c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</row>
    <row r="173" spans="1:37 1026:1027" ht="30.75" customHeight="1" x14ac:dyDescent="0.25">
      <c r="A173" s="44" t="s">
        <v>382</v>
      </c>
      <c r="B173" s="21" t="s">
        <v>492</v>
      </c>
      <c r="C173" s="48"/>
      <c r="D173" s="83"/>
      <c r="E173" s="86"/>
      <c r="F173" s="86"/>
      <c r="G173" s="86"/>
      <c r="H173" s="86">
        <f t="shared" ref="H173:U173" si="33">SUM(H174:H180)</f>
        <v>17</v>
      </c>
      <c r="I173" s="86"/>
      <c r="J173" s="86"/>
      <c r="K173" s="86"/>
      <c r="L173" s="86">
        <f t="shared" si="33"/>
        <v>24</v>
      </c>
      <c r="M173" s="86"/>
      <c r="N173" s="86"/>
      <c r="O173" s="86"/>
      <c r="P173" s="86">
        <f t="shared" si="33"/>
        <v>23.5</v>
      </c>
      <c r="Q173" s="86"/>
      <c r="R173" s="86"/>
      <c r="S173" s="86"/>
      <c r="T173" s="86">
        <f t="shared" si="33"/>
        <v>27.5</v>
      </c>
      <c r="U173" s="86">
        <f t="shared" si="33"/>
        <v>92</v>
      </c>
      <c r="V173" s="100">
        <f t="shared" si="27"/>
        <v>0</v>
      </c>
      <c r="W173" s="126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</row>
    <row r="174" spans="1:37 1026:1027" ht="15.75" x14ac:dyDescent="0.25">
      <c r="A174" s="44" t="s">
        <v>391</v>
      </c>
      <c r="B174" s="21" t="s">
        <v>497</v>
      </c>
      <c r="C174" s="48" t="s">
        <v>46</v>
      </c>
      <c r="D174" s="92">
        <v>1472.96</v>
      </c>
      <c r="E174" s="102"/>
      <c r="F174" s="103">
        <v>2</v>
      </c>
      <c r="G174" s="103">
        <v>1</v>
      </c>
      <c r="H174" s="100">
        <f t="shared" si="22"/>
        <v>3</v>
      </c>
      <c r="I174" s="103"/>
      <c r="J174" s="103">
        <v>1</v>
      </c>
      <c r="K174" s="103">
        <v>2</v>
      </c>
      <c r="L174" s="100">
        <f t="shared" si="23"/>
        <v>3</v>
      </c>
      <c r="M174" s="103"/>
      <c r="N174" s="103">
        <v>2</v>
      </c>
      <c r="O174" s="103">
        <v>1</v>
      </c>
      <c r="P174" s="100">
        <f t="shared" si="24"/>
        <v>3</v>
      </c>
      <c r="Q174" s="103">
        <v>2</v>
      </c>
      <c r="R174" s="103">
        <v>1</v>
      </c>
      <c r="S174" s="103"/>
      <c r="T174" s="100">
        <f t="shared" si="25"/>
        <v>3</v>
      </c>
      <c r="U174" s="100">
        <f t="shared" si="26"/>
        <v>12</v>
      </c>
      <c r="V174" s="100">
        <f t="shared" si="27"/>
        <v>17675.52</v>
      </c>
      <c r="W174" s="126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</row>
    <row r="175" spans="1:37 1026:1027" ht="15.75" x14ac:dyDescent="0.25">
      <c r="A175" s="44" t="s">
        <v>392</v>
      </c>
      <c r="B175" s="53" t="s">
        <v>107</v>
      </c>
      <c r="C175" s="48" t="s">
        <v>46</v>
      </c>
      <c r="D175" s="92">
        <v>1577.24</v>
      </c>
      <c r="E175" s="102"/>
      <c r="F175" s="103">
        <v>1</v>
      </c>
      <c r="G175" s="103"/>
      <c r="H175" s="100">
        <f t="shared" si="22"/>
        <v>1</v>
      </c>
      <c r="I175" s="103">
        <v>2</v>
      </c>
      <c r="J175" s="103">
        <v>3</v>
      </c>
      <c r="K175" s="103"/>
      <c r="L175" s="100">
        <f t="shared" si="23"/>
        <v>5</v>
      </c>
      <c r="M175" s="103">
        <v>3</v>
      </c>
      <c r="N175" s="103">
        <v>3</v>
      </c>
      <c r="O175" s="103"/>
      <c r="P175" s="100">
        <f t="shared" si="24"/>
        <v>6</v>
      </c>
      <c r="Q175" s="103">
        <v>1</v>
      </c>
      <c r="R175" s="103">
        <v>2</v>
      </c>
      <c r="S175" s="103"/>
      <c r="T175" s="100">
        <f t="shared" si="25"/>
        <v>3</v>
      </c>
      <c r="U175" s="100">
        <f t="shared" si="26"/>
        <v>15</v>
      </c>
      <c r="V175" s="100">
        <f t="shared" si="27"/>
        <v>23658.6</v>
      </c>
      <c r="W175" s="126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</row>
    <row r="176" spans="1:37 1026:1027" ht="15.75" x14ac:dyDescent="0.25">
      <c r="A176" s="44" t="s">
        <v>393</v>
      </c>
      <c r="B176" s="53" t="s">
        <v>108</v>
      </c>
      <c r="C176" s="48" t="s">
        <v>46</v>
      </c>
      <c r="D176" s="92">
        <v>1789.9</v>
      </c>
      <c r="E176" s="102">
        <v>1</v>
      </c>
      <c r="F176" s="103">
        <v>3</v>
      </c>
      <c r="G176" s="103"/>
      <c r="H176" s="100">
        <f t="shared" si="22"/>
        <v>4</v>
      </c>
      <c r="I176" s="103">
        <v>2</v>
      </c>
      <c r="J176" s="103"/>
      <c r="K176" s="103">
        <v>3.5</v>
      </c>
      <c r="L176" s="100">
        <f t="shared" si="23"/>
        <v>5.5</v>
      </c>
      <c r="M176" s="103">
        <v>2</v>
      </c>
      <c r="N176" s="103">
        <v>2.5</v>
      </c>
      <c r="O176" s="103"/>
      <c r="P176" s="100">
        <f t="shared" si="24"/>
        <v>4.5</v>
      </c>
      <c r="Q176" s="103">
        <v>2</v>
      </c>
      <c r="R176" s="103">
        <v>3</v>
      </c>
      <c r="S176" s="103"/>
      <c r="T176" s="100">
        <f t="shared" si="25"/>
        <v>5</v>
      </c>
      <c r="U176" s="100">
        <f t="shared" si="26"/>
        <v>19</v>
      </c>
      <c r="V176" s="100">
        <f t="shared" si="27"/>
        <v>34008.1</v>
      </c>
      <c r="W176" s="126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</row>
    <row r="177" spans="1:37" ht="15.75" x14ac:dyDescent="0.25">
      <c r="A177" s="44" t="s">
        <v>394</v>
      </c>
      <c r="B177" s="53" t="s">
        <v>109</v>
      </c>
      <c r="C177" s="48" t="s">
        <v>46</v>
      </c>
      <c r="D177" s="92">
        <v>2399.73</v>
      </c>
      <c r="E177" s="102">
        <v>1</v>
      </c>
      <c r="F177" s="103">
        <v>1</v>
      </c>
      <c r="G177" s="103">
        <v>2</v>
      </c>
      <c r="H177" s="100">
        <f t="shared" si="22"/>
        <v>4</v>
      </c>
      <c r="I177" s="103">
        <v>2.5</v>
      </c>
      <c r="J177" s="103">
        <v>2</v>
      </c>
      <c r="K177" s="103"/>
      <c r="L177" s="100">
        <f t="shared" si="23"/>
        <v>4.5</v>
      </c>
      <c r="M177" s="103"/>
      <c r="N177" s="103">
        <v>2</v>
      </c>
      <c r="O177" s="103">
        <v>2</v>
      </c>
      <c r="P177" s="100">
        <f t="shared" si="24"/>
        <v>4</v>
      </c>
      <c r="Q177" s="103">
        <v>2</v>
      </c>
      <c r="R177" s="103">
        <v>2</v>
      </c>
      <c r="S177" s="103">
        <v>3.5</v>
      </c>
      <c r="T177" s="100">
        <f t="shared" si="25"/>
        <v>7.5</v>
      </c>
      <c r="U177" s="100">
        <f t="shared" si="26"/>
        <v>20</v>
      </c>
      <c r="V177" s="100">
        <f t="shared" si="27"/>
        <v>47994.6</v>
      </c>
      <c r="W177" s="126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</row>
    <row r="178" spans="1:37" ht="15.75" x14ac:dyDescent="0.25">
      <c r="A178" s="44" t="s">
        <v>395</v>
      </c>
      <c r="B178" s="53" t="s">
        <v>506</v>
      </c>
      <c r="C178" s="48" t="s">
        <v>46</v>
      </c>
      <c r="D178" s="92">
        <v>2649.32</v>
      </c>
      <c r="E178" s="102"/>
      <c r="F178" s="103">
        <v>2</v>
      </c>
      <c r="G178" s="103">
        <v>1</v>
      </c>
      <c r="H178" s="100">
        <f t="shared" si="22"/>
        <v>3</v>
      </c>
      <c r="I178" s="103">
        <v>2</v>
      </c>
      <c r="J178" s="103"/>
      <c r="K178" s="103">
        <v>3</v>
      </c>
      <c r="L178" s="100">
        <f t="shared" si="23"/>
        <v>5</v>
      </c>
      <c r="M178" s="103">
        <v>2</v>
      </c>
      <c r="N178" s="103">
        <v>2</v>
      </c>
      <c r="O178" s="103"/>
      <c r="P178" s="100">
        <f t="shared" si="24"/>
        <v>4</v>
      </c>
      <c r="Q178" s="103">
        <v>3</v>
      </c>
      <c r="R178" s="103"/>
      <c r="S178" s="103">
        <v>3</v>
      </c>
      <c r="T178" s="100">
        <f t="shared" si="25"/>
        <v>6</v>
      </c>
      <c r="U178" s="100">
        <f t="shared" si="26"/>
        <v>18</v>
      </c>
      <c r="V178" s="100">
        <f t="shared" si="27"/>
        <v>47687.76</v>
      </c>
      <c r="W178" s="126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</row>
    <row r="179" spans="1:37" ht="15.75" x14ac:dyDescent="0.25">
      <c r="A179" s="44" t="s">
        <v>396</v>
      </c>
      <c r="B179" s="53" t="s">
        <v>110</v>
      </c>
      <c r="C179" s="48" t="s">
        <v>46</v>
      </c>
      <c r="D179" s="92">
        <v>2817.98</v>
      </c>
      <c r="E179" s="102"/>
      <c r="F179" s="103"/>
      <c r="G179" s="103">
        <v>2</v>
      </c>
      <c r="H179" s="100">
        <f t="shared" si="22"/>
        <v>2</v>
      </c>
      <c r="I179" s="103"/>
      <c r="J179" s="103"/>
      <c r="K179" s="103"/>
      <c r="L179" s="100">
        <f t="shared" si="23"/>
        <v>0</v>
      </c>
      <c r="M179" s="103"/>
      <c r="N179" s="103"/>
      <c r="O179" s="103">
        <v>1</v>
      </c>
      <c r="P179" s="100">
        <f t="shared" si="24"/>
        <v>1</v>
      </c>
      <c r="Q179" s="103"/>
      <c r="R179" s="103">
        <v>2</v>
      </c>
      <c r="S179" s="103"/>
      <c r="T179" s="100">
        <f t="shared" si="25"/>
        <v>2</v>
      </c>
      <c r="U179" s="100">
        <f t="shared" si="26"/>
        <v>5</v>
      </c>
      <c r="V179" s="100">
        <f t="shared" si="27"/>
        <v>14089.9</v>
      </c>
      <c r="W179" s="126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</row>
    <row r="180" spans="1:37" ht="15.75" x14ac:dyDescent="0.25">
      <c r="A180" s="44" t="s">
        <v>397</v>
      </c>
      <c r="B180" s="53" t="s">
        <v>111</v>
      </c>
      <c r="C180" s="48" t="s">
        <v>46</v>
      </c>
      <c r="D180" s="92">
        <v>3487.34</v>
      </c>
      <c r="E180" s="102"/>
      <c r="F180" s="103"/>
      <c r="G180" s="103"/>
      <c r="H180" s="100">
        <f t="shared" si="22"/>
        <v>0</v>
      </c>
      <c r="I180" s="103">
        <v>1</v>
      </c>
      <c r="J180" s="103"/>
      <c r="K180" s="103"/>
      <c r="L180" s="100">
        <f t="shared" si="23"/>
        <v>1</v>
      </c>
      <c r="M180" s="103"/>
      <c r="N180" s="103">
        <v>1</v>
      </c>
      <c r="O180" s="103"/>
      <c r="P180" s="100">
        <f t="shared" si="24"/>
        <v>1</v>
      </c>
      <c r="Q180" s="103">
        <v>1</v>
      </c>
      <c r="R180" s="103"/>
      <c r="S180" s="103"/>
      <c r="T180" s="100">
        <f t="shared" si="25"/>
        <v>1</v>
      </c>
      <c r="U180" s="100">
        <f t="shared" si="26"/>
        <v>3</v>
      </c>
      <c r="V180" s="100">
        <f t="shared" si="27"/>
        <v>10462.02</v>
      </c>
      <c r="W180" s="126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</row>
    <row r="181" spans="1:37" ht="31.5" x14ac:dyDescent="0.25">
      <c r="A181" s="44" t="s">
        <v>383</v>
      </c>
      <c r="B181" s="21" t="s">
        <v>485</v>
      </c>
      <c r="C181" s="48"/>
      <c r="D181" s="83"/>
      <c r="E181" s="86"/>
      <c r="F181" s="86"/>
      <c r="G181" s="86"/>
      <c r="H181" s="86">
        <f t="shared" ref="H181:U181" si="34">SUM(H182:H187)</f>
        <v>123.5</v>
      </c>
      <c r="I181" s="86"/>
      <c r="J181" s="86"/>
      <c r="K181" s="86"/>
      <c r="L181" s="86">
        <f t="shared" si="34"/>
        <v>121</v>
      </c>
      <c r="M181" s="86"/>
      <c r="N181" s="86"/>
      <c r="O181" s="86"/>
      <c r="P181" s="86">
        <f t="shared" si="34"/>
        <v>146</v>
      </c>
      <c r="Q181" s="86"/>
      <c r="R181" s="86"/>
      <c r="S181" s="86"/>
      <c r="T181" s="86">
        <f t="shared" si="34"/>
        <v>180</v>
      </c>
      <c r="U181" s="86">
        <f t="shared" si="34"/>
        <v>570.5</v>
      </c>
      <c r="V181" s="100">
        <f t="shared" si="27"/>
        <v>0</v>
      </c>
      <c r="W181" s="126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</row>
    <row r="182" spans="1:37" ht="15.75" x14ac:dyDescent="0.25">
      <c r="A182" s="44" t="s">
        <v>399</v>
      </c>
      <c r="B182" s="53" t="s">
        <v>494</v>
      </c>
      <c r="C182" s="48" t="s">
        <v>46</v>
      </c>
      <c r="D182" s="83">
        <v>1398.31</v>
      </c>
      <c r="E182" s="102">
        <v>8</v>
      </c>
      <c r="F182" s="103">
        <v>8.5</v>
      </c>
      <c r="G182" s="103">
        <v>17</v>
      </c>
      <c r="H182" s="100">
        <f t="shared" si="22"/>
        <v>33.5</v>
      </c>
      <c r="I182" s="103">
        <v>10</v>
      </c>
      <c r="J182" s="103">
        <v>12</v>
      </c>
      <c r="K182" s="103">
        <v>6</v>
      </c>
      <c r="L182" s="100">
        <f t="shared" si="23"/>
        <v>28</v>
      </c>
      <c r="M182" s="103">
        <v>12</v>
      </c>
      <c r="N182" s="103">
        <v>8</v>
      </c>
      <c r="O182" s="103">
        <v>10</v>
      </c>
      <c r="P182" s="100">
        <f t="shared" si="24"/>
        <v>30</v>
      </c>
      <c r="Q182" s="103">
        <v>16</v>
      </c>
      <c r="R182" s="103">
        <v>18</v>
      </c>
      <c r="S182" s="103">
        <v>7</v>
      </c>
      <c r="T182" s="100">
        <f t="shared" si="25"/>
        <v>41</v>
      </c>
      <c r="U182" s="100">
        <f t="shared" si="26"/>
        <v>132.5</v>
      </c>
      <c r="V182" s="100">
        <f t="shared" si="27"/>
        <v>185276.07499999998</v>
      </c>
      <c r="W182" s="126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</row>
    <row r="183" spans="1:37" ht="15.75" x14ac:dyDescent="0.25">
      <c r="A183" s="44" t="s">
        <v>398</v>
      </c>
      <c r="B183" s="53" t="s">
        <v>108</v>
      </c>
      <c r="C183" s="48" t="s">
        <v>46</v>
      </c>
      <c r="D183" s="83">
        <v>1524.32</v>
      </c>
      <c r="E183" s="102"/>
      <c r="F183" s="103">
        <v>6</v>
      </c>
      <c r="G183" s="103">
        <v>8</v>
      </c>
      <c r="H183" s="100">
        <f t="shared" si="22"/>
        <v>14</v>
      </c>
      <c r="I183" s="103">
        <v>7</v>
      </c>
      <c r="J183" s="103">
        <v>5</v>
      </c>
      <c r="K183" s="103"/>
      <c r="L183" s="100">
        <f t="shared" si="23"/>
        <v>12</v>
      </c>
      <c r="M183" s="103"/>
      <c r="N183" s="103">
        <v>5</v>
      </c>
      <c r="O183" s="103">
        <v>6</v>
      </c>
      <c r="P183" s="100">
        <f t="shared" si="24"/>
        <v>11</v>
      </c>
      <c r="Q183" s="103">
        <v>5</v>
      </c>
      <c r="R183" s="103">
        <v>3</v>
      </c>
      <c r="S183" s="103">
        <v>3</v>
      </c>
      <c r="T183" s="100">
        <f t="shared" si="25"/>
        <v>11</v>
      </c>
      <c r="U183" s="100">
        <f t="shared" si="26"/>
        <v>48</v>
      </c>
      <c r="V183" s="100">
        <f t="shared" si="27"/>
        <v>73167.360000000001</v>
      </c>
      <c r="W183" s="126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</row>
    <row r="184" spans="1:37" ht="15.75" x14ac:dyDescent="0.25">
      <c r="A184" s="44" t="s">
        <v>400</v>
      </c>
      <c r="B184" s="53" t="s">
        <v>109</v>
      </c>
      <c r="C184" s="48" t="s">
        <v>46</v>
      </c>
      <c r="D184" s="83">
        <v>2158.7199999999998</v>
      </c>
      <c r="E184" s="102">
        <v>18</v>
      </c>
      <c r="F184" s="103">
        <v>21</v>
      </c>
      <c r="G184" s="103">
        <v>15</v>
      </c>
      <c r="H184" s="100">
        <f t="shared" si="22"/>
        <v>54</v>
      </c>
      <c r="I184" s="103">
        <v>23</v>
      </c>
      <c r="J184" s="103">
        <v>14</v>
      </c>
      <c r="K184" s="103">
        <v>18</v>
      </c>
      <c r="L184" s="100">
        <f t="shared" si="23"/>
        <v>55</v>
      </c>
      <c r="M184" s="103">
        <v>18</v>
      </c>
      <c r="N184" s="103">
        <v>15</v>
      </c>
      <c r="O184" s="103">
        <v>25</v>
      </c>
      <c r="P184" s="100">
        <f t="shared" si="24"/>
        <v>58</v>
      </c>
      <c r="Q184" s="103">
        <v>22</v>
      </c>
      <c r="R184" s="103">
        <v>18</v>
      </c>
      <c r="S184" s="103">
        <v>25</v>
      </c>
      <c r="T184" s="100">
        <f t="shared" si="25"/>
        <v>65</v>
      </c>
      <c r="U184" s="100">
        <f t="shared" si="26"/>
        <v>232</v>
      </c>
      <c r="V184" s="100">
        <f t="shared" si="27"/>
        <v>500823.03999999998</v>
      </c>
      <c r="W184" s="126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</row>
    <row r="185" spans="1:37" ht="15.75" x14ac:dyDescent="0.25">
      <c r="A185" s="44" t="s">
        <v>401</v>
      </c>
      <c r="B185" s="53" t="s">
        <v>506</v>
      </c>
      <c r="C185" s="48" t="s">
        <v>46</v>
      </c>
      <c r="D185" s="83">
        <v>2674.08</v>
      </c>
      <c r="E185" s="102"/>
      <c r="F185" s="103">
        <v>3</v>
      </c>
      <c r="G185" s="103">
        <v>4</v>
      </c>
      <c r="H185" s="100">
        <f t="shared" si="22"/>
        <v>7</v>
      </c>
      <c r="I185" s="103">
        <v>5</v>
      </c>
      <c r="J185" s="103">
        <v>3</v>
      </c>
      <c r="K185" s="103">
        <v>5</v>
      </c>
      <c r="L185" s="100">
        <f t="shared" si="23"/>
        <v>13</v>
      </c>
      <c r="M185" s="103">
        <v>8</v>
      </c>
      <c r="N185" s="103">
        <v>4</v>
      </c>
      <c r="O185" s="103">
        <v>7</v>
      </c>
      <c r="P185" s="100">
        <f t="shared" si="24"/>
        <v>19</v>
      </c>
      <c r="Q185" s="103">
        <v>10</v>
      </c>
      <c r="R185" s="103">
        <v>10</v>
      </c>
      <c r="S185" s="103">
        <v>8</v>
      </c>
      <c r="T185" s="100">
        <f t="shared" si="25"/>
        <v>28</v>
      </c>
      <c r="U185" s="100">
        <f t="shared" si="26"/>
        <v>67</v>
      </c>
      <c r="V185" s="100">
        <f t="shared" si="27"/>
        <v>179163.36</v>
      </c>
      <c r="W185" s="126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</row>
    <row r="186" spans="1:37" ht="15.75" x14ac:dyDescent="0.25">
      <c r="A186" s="44" t="s">
        <v>402</v>
      </c>
      <c r="B186" s="53" t="s">
        <v>110</v>
      </c>
      <c r="C186" s="48" t="s">
        <v>46</v>
      </c>
      <c r="D186" s="83">
        <v>3130.72</v>
      </c>
      <c r="E186" s="102">
        <v>2</v>
      </c>
      <c r="F186" s="103">
        <v>4</v>
      </c>
      <c r="G186" s="103">
        <v>6</v>
      </c>
      <c r="H186" s="100">
        <f t="shared" si="22"/>
        <v>12</v>
      </c>
      <c r="I186" s="103">
        <v>5</v>
      </c>
      <c r="J186" s="103">
        <v>2</v>
      </c>
      <c r="K186" s="103"/>
      <c r="L186" s="100">
        <f t="shared" si="23"/>
        <v>7</v>
      </c>
      <c r="M186" s="103">
        <v>3</v>
      </c>
      <c r="N186" s="103">
        <v>6</v>
      </c>
      <c r="O186" s="103">
        <v>6</v>
      </c>
      <c r="P186" s="100">
        <f t="shared" si="24"/>
        <v>15</v>
      </c>
      <c r="Q186" s="103">
        <v>8</v>
      </c>
      <c r="R186" s="103">
        <v>7</v>
      </c>
      <c r="S186" s="103">
        <v>7</v>
      </c>
      <c r="T186" s="100">
        <f t="shared" si="25"/>
        <v>22</v>
      </c>
      <c r="U186" s="100">
        <f t="shared" si="26"/>
        <v>56</v>
      </c>
      <c r="V186" s="100">
        <f t="shared" si="27"/>
        <v>175320.31999999998</v>
      </c>
      <c r="W186" s="126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</row>
    <row r="187" spans="1:37" ht="15.75" x14ac:dyDescent="0.25">
      <c r="A187" s="44" t="s">
        <v>403</v>
      </c>
      <c r="B187" s="53" t="s">
        <v>113</v>
      </c>
      <c r="C187" s="48" t="s">
        <v>46</v>
      </c>
      <c r="D187" s="83">
        <v>4152.24</v>
      </c>
      <c r="E187" s="102"/>
      <c r="F187" s="103"/>
      <c r="G187" s="103">
        <v>3</v>
      </c>
      <c r="H187" s="100">
        <f t="shared" si="22"/>
        <v>3</v>
      </c>
      <c r="I187" s="103"/>
      <c r="J187" s="103">
        <v>3</v>
      </c>
      <c r="K187" s="103">
        <v>3</v>
      </c>
      <c r="L187" s="100">
        <f t="shared" si="23"/>
        <v>6</v>
      </c>
      <c r="M187" s="103">
        <v>5</v>
      </c>
      <c r="N187" s="103">
        <v>4</v>
      </c>
      <c r="O187" s="103">
        <v>4</v>
      </c>
      <c r="P187" s="100">
        <f t="shared" si="24"/>
        <v>13</v>
      </c>
      <c r="Q187" s="103">
        <v>5</v>
      </c>
      <c r="R187" s="103">
        <v>5</v>
      </c>
      <c r="S187" s="103">
        <v>3</v>
      </c>
      <c r="T187" s="100">
        <f t="shared" si="25"/>
        <v>13</v>
      </c>
      <c r="U187" s="100">
        <f t="shared" si="26"/>
        <v>35</v>
      </c>
      <c r="V187" s="100">
        <f t="shared" si="27"/>
        <v>145328.4</v>
      </c>
      <c r="W187" s="126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</row>
    <row r="188" spans="1:37" ht="31.5" x14ac:dyDescent="0.25">
      <c r="A188" s="44" t="s">
        <v>384</v>
      </c>
      <c r="B188" s="21" t="s">
        <v>495</v>
      </c>
      <c r="C188" s="77"/>
      <c r="D188" s="83"/>
      <c r="E188" s="86"/>
      <c r="F188" s="86"/>
      <c r="G188" s="86"/>
      <c r="H188" s="86">
        <f t="shared" ref="H188:U188" si="35">SUM(H189:H193)</f>
        <v>49</v>
      </c>
      <c r="I188" s="86"/>
      <c r="J188" s="86"/>
      <c r="K188" s="86"/>
      <c r="L188" s="86">
        <f t="shared" si="35"/>
        <v>58</v>
      </c>
      <c r="M188" s="86"/>
      <c r="N188" s="86"/>
      <c r="O188" s="86"/>
      <c r="P188" s="86">
        <f t="shared" si="35"/>
        <v>68</v>
      </c>
      <c r="Q188" s="86"/>
      <c r="R188" s="86"/>
      <c r="S188" s="86"/>
      <c r="T188" s="86">
        <f t="shared" si="35"/>
        <v>79</v>
      </c>
      <c r="U188" s="86">
        <f t="shared" si="35"/>
        <v>254</v>
      </c>
      <c r="V188" s="100">
        <f t="shared" si="27"/>
        <v>0</v>
      </c>
      <c r="W188" s="126"/>
      <c r="X188" s="148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</row>
    <row r="189" spans="1:37" ht="15.75" x14ac:dyDescent="0.25">
      <c r="A189" s="44" t="s">
        <v>404</v>
      </c>
      <c r="B189" s="72" t="s">
        <v>498</v>
      </c>
      <c r="C189" s="77" t="s">
        <v>78</v>
      </c>
      <c r="D189" s="83">
        <v>804.98</v>
      </c>
      <c r="E189" s="102">
        <v>7</v>
      </c>
      <c r="F189" s="103">
        <v>8</v>
      </c>
      <c r="G189" s="103">
        <v>13</v>
      </c>
      <c r="H189" s="100">
        <f t="shared" si="22"/>
        <v>28</v>
      </c>
      <c r="I189" s="103">
        <v>8</v>
      </c>
      <c r="J189" s="103">
        <v>16</v>
      </c>
      <c r="K189" s="103">
        <v>6</v>
      </c>
      <c r="L189" s="100">
        <f t="shared" si="23"/>
        <v>30</v>
      </c>
      <c r="M189" s="103">
        <v>8</v>
      </c>
      <c r="N189" s="103">
        <v>10</v>
      </c>
      <c r="O189" s="103">
        <v>15</v>
      </c>
      <c r="P189" s="100">
        <f t="shared" si="24"/>
        <v>33</v>
      </c>
      <c r="Q189" s="103">
        <v>12</v>
      </c>
      <c r="R189" s="103">
        <v>17</v>
      </c>
      <c r="S189" s="103">
        <v>10</v>
      </c>
      <c r="T189" s="100">
        <f t="shared" si="25"/>
        <v>39</v>
      </c>
      <c r="U189" s="100">
        <f t="shared" si="26"/>
        <v>130</v>
      </c>
      <c r="V189" s="100">
        <f t="shared" si="27"/>
        <v>104647.40000000001</v>
      </c>
      <c r="W189" s="126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</row>
    <row r="190" spans="1:37" ht="15.75" x14ac:dyDescent="0.25">
      <c r="A190" s="44" t="s">
        <v>405</v>
      </c>
      <c r="B190" s="45" t="s">
        <v>230</v>
      </c>
      <c r="C190" s="77" t="s">
        <v>78</v>
      </c>
      <c r="D190" s="83">
        <v>964.58</v>
      </c>
      <c r="E190" s="102">
        <v>2</v>
      </c>
      <c r="F190" s="103">
        <v>6</v>
      </c>
      <c r="G190" s="103">
        <v>3</v>
      </c>
      <c r="H190" s="100">
        <f t="shared" si="22"/>
        <v>11</v>
      </c>
      <c r="I190" s="103">
        <v>4</v>
      </c>
      <c r="J190" s="103">
        <v>4</v>
      </c>
      <c r="K190" s="103"/>
      <c r="L190" s="100">
        <f t="shared" si="23"/>
        <v>8</v>
      </c>
      <c r="M190" s="103"/>
      <c r="N190" s="103">
        <v>5</v>
      </c>
      <c r="O190" s="103">
        <v>7</v>
      </c>
      <c r="P190" s="100">
        <f t="shared" si="24"/>
        <v>12</v>
      </c>
      <c r="Q190" s="103">
        <v>8</v>
      </c>
      <c r="R190" s="103">
        <v>7</v>
      </c>
      <c r="S190" s="103">
        <v>5</v>
      </c>
      <c r="T190" s="100">
        <f t="shared" si="25"/>
        <v>20</v>
      </c>
      <c r="U190" s="100">
        <f t="shared" si="26"/>
        <v>51</v>
      </c>
      <c r="V190" s="100">
        <f t="shared" si="27"/>
        <v>49193.58</v>
      </c>
      <c r="W190" s="126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</row>
    <row r="191" spans="1:37" ht="15" customHeight="1" x14ac:dyDescent="0.25">
      <c r="A191" s="44" t="s">
        <v>406</v>
      </c>
      <c r="B191" s="45" t="s">
        <v>229</v>
      </c>
      <c r="C191" s="77" t="s">
        <v>78</v>
      </c>
      <c r="D191" s="83">
        <v>1658.37</v>
      </c>
      <c r="E191" s="102"/>
      <c r="F191" s="103"/>
      <c r="G191" s="103">
        <v>4</v>
      </c>
      <c r="H191" s="100">
        <f t="shared" si="22"/>
        <v>4</v>
      </c>
      <c r="I191" s="103">
        <v>5</v>
      </c>
      <c r="J191" s="103">
        <v>5</v>
      </c>
      <c r="K191" s="103"/>
      <c r="L191" s="100">
        <f t="shared" si="23"/>
        <v>10</v>
      </c>
      <c r="M191" s="103">
        <v>4</v>
      </c>
      <c r="N191" s="103">
        <v>4</v>
      </c>
      <c r="O191" s="103">
        <v>4</v>
      </c>
      <c r="P191" s="100">
        <f t="shared" si="24"/>
        <v>12</v>
      </c>
      <c r="Q191" s="103">
        <v>4</v>
      </c>
      <c r="R191" s="103">
        <v>3</v>
      </c>
      <c r="S191" s="103"/>
      <c r="T191" s="100">
        <f t="shared" si="25"/>
        <v>7</v>
      </c>
      <c r="U191" s="100">
        <f t="shared" si="26"/>
        <v>33</v>
      </c>
      <c r="V191" s="100">
        <f t="shared" si="27"/>
        <v>54726.21</v>
      </c>
      <c r="W191" s="126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</row>
    <row r="192" spans="1:37" ht="15" customHeight="1" x14ac:dyDescent="0.25">
      <c r="A192" s="44" t="s">
        <v>407</v>
      </c>
      <c r="B192" s="45" t="s">
        <v>231</v>
      </c>
      <c r="C192" s="77" t="s">
        <v>78</v>
      </c>
      <c r="D192" s="83">
        <v>2332.4699999999998</v>
      </c>
      <c r="E192" s="102"/>
      <c r="F192" s="103">
        <v>3</v>
      </c>
      <c r="G192" s="103"/>
      <c r="H192" s="100">
        <f t="shared" si="22"/>
        <v>3</v>
      </c>
      <c r="I192" s="103">
        <v>4</v>
      </c>
      <c r="J192" s="103"/>
      <c r="K192" s="103">
        <v>4</v>
      </c>
      <c r="L192" s="100">
        <f t="shared" si="23"/>
        <v>8</v>
      </c>
      <c r="M192" s="103"/>
      <c r="N192" s="103">
        <v>5</v>
      </c>
      <c r="O192" s="103">
        <v>4</v>
      </c>
      <c r="P192" s="100">
        <f t="shared" si="24"/>
        <v>9</v>
      </c>
      <c r="Q192" s="103">
        <v>4</v>
      </c>
      <c r="R192" s="103">
        <v>3</v>
      </c>
      <c r="S192" s="103">
        <v>3</v>
      </c>
      <c r="T192" s="100">
        <f t="shared" si="25"/>
        <v>10</v>
      </c>
      <c r="U192" s="100">
        <f t="shared" si="26"/>
        <v>30</v>
      </c>
      <c r="V192" s="100">
        <f t="shared" si="27"/>
        <v>69974.099999999991</v>
      </c>
      <c r="W192" s="126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</row>
    <row r="193" spans="1:37 1026:1027" ht="15" customHeight="1" x14ac:dyDescent="0.25">
      <c r="A193" s="44" t="s">
        <v>408</v>
      </c>
      <c r="B193" s="45" t="s">
        <v>232</v>
      </c>
      <c r="C193" s="70" t="s">
        <v>78</v>
      </c>
      <c r="D193" s="83">
        <v>4337.09</v>
      </c>
      <c r="E193" s="102"/>
      <c r="F193" s="103">
        <v>1</v>
      </c>
      <c r="G193" s="103">
        <v>2</v>
      </c>
      <c r="H193" s="100">
        <f t="shared" si="22"/>
        <v>3</v>
      </c>
      <c r="I193" s="103"/>
      <c r="J193" s="103">
        <v>2</v>
      </c>
      <c r="K193" s="103"/>
      <c r="L193" s="100">
        <f t="shared" si="23"/>
        <v>2</v>
      </c>
      <c r="M193" s="103">
        <v>1</v>
      </c>
      <c r="N193" s="103"/>
      <c r="O193" s="103">
        <v>1</v>
      </c>
      <c r="P193" s="100">
        <f t="shared" si="24"/>
        <v>2</v>
      </c>
      <c r="Q193" s="103">
        <v>2</v>
      </c>
      <c r="R193" s="103">
        <v>1</v>
      </c>
      <c r="S193" s="103"/>
      <c r="T193" s="100">
        <f t="shared" si="25"/>
        <v>3</v>
      </c>
      <c r="U193" s="100">
        <f t="shared" si="26"/>
        <v>10</v>
      </c>
      <c r="V193" s="100">
        <f t="shared" si="27"/>
        <v>43370.9</v>
      </c>
      <c r="W193" s="126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</row>
    <row r="194" spans="1:37 1026:1027" ht="15" customHeight="1" x14ac:dyDescent="0.25">
      <c r="A194" s="44" t="s">
        <v>385</v>
      </c>
      <c r="B194" s="21" t="s">
        <v>114</v>
      </c>
      <c r="C194" s="76"/>
      <c r="D194" s="89"/>
      <c r="E194" s="86"/>
      <c r="F194" s="86"/>
      <c r="G194" s="86"/>
      <c r="H194" s="86">
        <f t="shared" ref="H194:U194" si="36">SUM(H195:H197)</f>
        <v>8</v>
      </c>
      <c r="I194" s="86"/>
      <c r="J194" s="86"/>
      <c r="K194" s="86"/>
      <c r="L194" s="86">
        <f t="shared" si="36"/>
        <v>11</v>
      </c>
      <c r="M194" s="86"/>
      <c r="N194" s="86"/>
      <c r="O194" s="86"/>
      <c r="P194" s="86">
        <f t="shared" si="36"/>
        <v>10</v>
      </c>
      <c r="Q194" s="86"/>
      <c r="R194" s="86"/>
      <c r="S194" s="86"/>
      <c r="T194" s="86">
        <f t="shared" si="36"/>
        <v>7</v>
      </c>
      <c r="U194" s="86">
        <f t="shared" si="36"/>
        <v>36</v>
      </c>
      <c r="V194" s="100">
        <f t="shared" si="27"/>
        <v>0</v>
      </c>
      <c r="W194" s="126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</row>
    <row r="195" spans="1:37 1026:1027" ht="15" customHeight="1" x14ac:dyDescent="0.25">
      <c r="A195" s="44" t="s">
        <v>409</v>
      </c>
      <c r="B195" s="53" t="s">
        <v>107</v>
      </c>
      <c r="C195" s="48" t="s">
        <v>78</v>
      </c>
      <c r="D195" s="99">
        <v>598.23</v>
      </c>
      <c r="E195" s="102"/>
      <c r="F195" s="112"/>
      <c r="G195" s="103">
        <v>1</v>
      </c>
      <c r="H195" s="100">
        <f t="shared" si="22"/>
        <v>1</v>
      </c>
      <c r="I195" s="103"/>
      <c r="J195" s="103"/>
      <c r="K195" s="103">
        <v>1</v>
      </c>
      <c r="L195" s="100">
        <f t="shared" si="23"/>
        <v>1</v>
      </c>
      <c r="M195" s="103"/>
      <c r="N195" s="103">
        <v>1</v>
      </c>
      <c r="O195" s="103"/>
      <c r="P195" s="100">
        <f t="shared" si="24"/>
        <v>1</v>
      </c>
      <c r="Q195" s="103"/>
      <c r="R195" s="103">
        <v>1</v>
      </c>
      <c r="S195" s="103"/>
      <c r="T195" s="100">
        <f t="shared" si="25"/>
        <v>1</v>
      </c>
      <c r="U195" s="100">
        <f t="shared" si="26"/>
        <v>4</v>
      </c>
      <c r="V195" s="100">
        <f t="shared" si="27"/>
        <v>2392.92</v>
      </c>
      <c r="W195" s="126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</row>
    <row r="196" spans="1:37 1026:1027" ht="15.75" customHeight="1" x14ac:dyDescent="0.25">
      <c r="A196" s="44" t="s">
        <v>410</v>
      </c>
      <c r="B196" s="53" t="s">
        <v>109</v>
      </c>
      <c r="C196" s="48" t="s">
        <v>78</v>
      </c>
      <c r="D196" s="99">
        <v>598.23</v>
      </c>
      <c r="E196" s="102"/>
      <c r="F196" s="113">
        <v>3</v>
      </c>
      <c r="G196" s="103"/>
      <c r="H196" s="100">
        <f t="shared" si="22"/>
        <v>3</v>
      </c>
      <c r="I196" s="103">
        <v>4</v>
      </c>
      <c r="J196" s="103"/>
      <c r="K196" s="103">
        <v>3</v>
      </c>
      <c r="L196" s="100">
        <f t="shared" si="23"/>
        <v>7</v>
      </c>
      <c r="M196" s="103">
        <v>3</v>
      </c>
      <c r="N196" s="103">
        <v>2</v>
      </c>
      <c r="O196" s="103">
        <v>1</v>
      </c>
      <c r="P196" s="100">
        <f t="shared" si="24"/>
        <v>6</v>
      </c>
      <c r="Q196" s="103">
        <v>2</v>
      </c>
      <c r="R196" s="103">
        <v>2</v>
      </c>
      <c r="S196" s="103"/>
      <c r="T196" s="100">
        <f t="shared" si="25"/>
        <v>4</v>
      </c>
      <c r="U196" s="100">
        <f t="shared" si="26"/>
        <v>20</v>
      </c>
      <c r="V196" s="100">
        <f t="shared" si="27"/>
        <v>11964.6</v>
      </c>
      <c r="W196" s="126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</row>
    <row r="197" spans="1:37 1026:1027" ht="15.75" x14ac:dyDescent="0.25">
      <c r="A197" s="44" t="s">
        <v>411</v>
      </c>
      <c r="B197" s="53" t="s">
        <v>110</v>
      </c>
      <c r="C197" s="48" t="s">
        <v>78</v>
      </c>
      <c r="D197" s="99">
        <v>598.23</v>
      </c>
      <c r="E197" s="102"/>
      <c r="F197" s="112">
        <v>2</v>
      </c>
      <c r="G197" s="103">
        <v>2</v>
      </c>
      <c r="H197" s="100">
        <f t="shared" si="22"/>
        <v>4</v>
      </c>
      <c r="I197" s="103"/>
      <c r="J197" s="103">
        <v>3</v>
      </c>
      <c r="K197" s="103"/>
      <c r="L197" s="100">
        <f t="shared" si="23"/>
        <v>3</v>
      </c>
      <c r="M197" s="103"/>
      <c r="N197" s="103">
        <v>3</v>
      </c>
      <c r="O197" s="103"/>
      <c r="P197" s="100">
        <f t="shared" si="24"/>
        <v>3</v>
      </c>
      <c r="Q197" s="103"/>
      <c r="R197" s="103"/>
      <c r="S197" s="103">
        <v>2</v>
      </c>
      <c r="T197" s="100">
        <f t="shared" si="25"/>
        <v>2</v>
      </c>
      <c r="U197" s="100">
        <f t="shared" si="26"/>
        <v>12</v>
      </c>
      <c r="V197" s="100">
        <f t="shared" si="27"/>
        <v>7178.76</v>
      </c>
      <c r="W197" s="126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</row>
    <row r="198" spans="1:37 1026:1027" ht="15.75" x14ac:dyDescent="0.25">
      <c r="A198" s="44" t="s">
        <v>386</v>
      </c>
      <c r="B198" s="73" t="s">
        <v>116</v>
      </c>
      <c r="C198" s="48"/>
      <c r="D198" s="85"/>
      <c r="E198" s="86"/>
      <c r="F198" s="86"/>
      <c r="G198" s="86"/>
      <c r="H198" s="86">
        <f t="shared" ref="H198:U198" si="37">SUM(H199:H200)</f>
        <v>1</v>
      </c>
      <c r="I198" s="86"/>
      <c r="J198" s="86"/>
      <c r="K198" s="86"/>
      <c r="L198" s="86">
        <f t="shared" si="37"/>
        <v>2</v>
      </c>
      <c r="M198" s="86"/>
      <c r="N198" s="86"/>
      <c r="O198" s="86"/>
      <c r="P198" s="86">
        <f t="shared" si="37"/>
        <v>2</v>
      </c>
      <c r="Q198" s="86"/>
      <c r="R198" s="86"/>
      <c r="S198" s="86"/>
      <c r="T198" s="86">
        <f t="shared" si="37"/>
        <v>5</v>
      </c>
      <c r="U198" s="86">
        <f t="shared" si="37"/>
        <v>10</v>
      </c>
      <c r="V198" s="100">
        <f t="shared" si="27"/>
        <v>0</v>
      </c>
      <c r="W198" s="126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</row>
    <row r="199" spans="1:37 1026:1027" ht="15.75" x14ac:dyDescent="0.25">
      <c r="A199" s="44" t="s">
        <v>412</v>
      </c>
      <c r="B199" s="73" t="s">
        <v>110</v>
      </c>
      <c r="C199" s="48" t="s">
        <v>78</v>
      </c>
      <c r="D199" s="83">
        <v>9751.56</v>
      </c>
      <c r="E199" s="102"/>
      <c r="F199" s="103"/>
      <c r="G199" s="103">
        <v>1</v>
      </c>
      <c r="H199" s="100">
        <f t="shared" si="22"/>
        <v>1</v>
      </c>
      <c r="I199" s="103"/>
      <c r="J199" s="103"/>
      <c r="K199" s="103">
        <v>1</v>
      </c>
      <c r="L199" s="100">
        <f t="shared" si="23"/>
        <v>1</v>
      </c>
      <c r="M199" s="103"/>
      <c r="N199" s="103"/>
      <c r="O199" s="103">
        <v>1</v>
      </c>
      <c r="P199" s="100">
        <f t="shared" si="24"/>
        <v>1</v>
      </c>
      <c r="Q199" s="103">
        <v>1</v>
      </c>
      <c r="R199" s="103">
        <v>1</v>
      </c>
      <c r="S199" s="103"/>
      <c r="T199" s="100">
        <f t="shared" si="25"/>
        <v>2</v>
      </c>
      <c r="U199" s="100">
        <f t="shared" si="26"/>
        <v>5</v>
      </c>
      <c r="V199" s="100">
        <f t="shared" si="27"/>
        <v>48757.799999999996</v>
      </c>
      <c r="W199" s="126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</row>
    <row r="200" spans="1:37 1026:1027" ht="15" customHeight="1" x14ac:dyDescent="0.25">
      <c r="A200" s="44" t="s">
        <v>413</v>
      </c>
      <c r="B200" s="53" t="s">
        <v>235</v>
      </c>
      <c r="C200" s="48" t="s">
        <v>78</v>
      </c>
      <c r="D200" s="83">
        <v>18329.759999999998</v>
      </c>
      <c r="E200" s="104"/>
      <c r="F200" s="114"/>
      <c r="G200" s="103"/>
      <c r="H200" s="100">
        <f t="shared" si="22"/>
        <v>0</v>
      </c>
      <c r="I200" s="103">
        <v>1</v>
      </c>
      <c r="J200" s="103"/>
      <c r="K200" s="103"/>
      <c r="L200" s="100">
        <f t="shared" si="23"/>
        <v>1</v>
      </c>
      <c r="M200" s="103">
        <v>1</v>
      </c>
      <c r="N200" s="103"/>
      <c r="O200" s="103"/>
      <c r="P200" s="100">
        <f t="shared" si="24"/>
        <v>1</v>
      </c>
      <c r="Q200" s="103">
        <v>2</v>
      </c>
      <c r="R200" s="103"/>
      <c r="S200" s="103">
        <v>1</v>
      </c>
      <c r="T200" s="100">
        <f t="shared" si="25"/>
        <v>3</v>
      </c>
      <c r="U200" s="100">
        <f t="shared" si="26"/>
        <v>5</v>
      </c>
      <c r="V200" s="100">
        <f t="shared" si="27"/>
        <v>91648.799999999988</v>
      </c>
      <c r="W200" s="126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</row>
    <row r="201" spans="1:37 1026:1027" ht="15.75" x14ac:dyDescent="0.25">
      <c r="A201" s="44" t="s">
        <v>387</v>
      </c>
      <c r="B201" s="73" t="s">
        <v>194</v>
      </c>
      <c r="C201" s="76"/>
      <c r="D201" s="90"/>
      <c r="E201" s="102"/>
      <c r="F201" s="113"/>
      <c r="G201" s="103"/>
      <c r="H201" s="100">
        <f t="shared" si="22"/>
        <v>0</v>
      </c>
      <c r="I201" s="103"/>
      <c r="J201" s="103"/>
      <c r="K201" s="103"/>
      <c r="L201" s="100">
        <f t="shared" si="23"/>
        <v>0</v>
      </c>
      <c r="M201" s="103"/>
      <c r="N201" s="103"/>
      <c r="O201" s="103"/>
      <c r="P201" s="100">
        <f t="shared" si="24"/>
        <v>0</v>
      </c>
      <c r="Q201" s="103"/>
      <c r="R201" s="103"/>
      <c r="S201" s="103"/>
      <c r="T201" s="100">
        <f t="shared" si="25"/>
        <v>0</v>
      </c>
      <c r="U201" s="100">
        <f t="shared" si="26"/>
        <v>0</v>
      </c>
      <c r="V201" s="100">
        <f t="shared" si="27"/>
        <v>0</v>
      </c>
      <c r="W201" s="126">
        <f t="shared" si="30"/>
        <v>0</v>
      </c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</row>
    <row r="202" spans="1:37 1026:1027" ht="15.75" x14ac:dyDescent="0.25">
      <c r="A202" s="44" t="s">
        <v>388</v>
      </c>
      <c r="B202" s="53" t="s">
        <v>117</v>
      </c>
      <c r="C202" s="137" t="s">
        <v>78</v>
      </c>
      <c r="D202" s="83">
        <v>2425.9499999999998</v>
      </c>
      <c r="E202" s="102"/>
      <c r="F202" s="113"/>
      <c r="G202" s="103">
        <v>3</v>
      </c>
      <c r="H202" s="100">
        <f t="shared" si="22"/>
        <v>3</v>
      </c>
      <c r="I202" s="103">
        <v>3</v>
      </c>
      <c r="J202" s="103">
        <v>2</v>
      </c>
      <c r="K202" s="103">
        <v>2</v>
      </c>
      <c r="L202" s="100">
        <f t="shared" si="23"/>
        <v>7</v>
      </c>
      <c r="M202" s="103">
        <v>2</v>
      </c>
      <c r="N202" s="103">
        <v>2</v>
      </c>
      <c r="O202" s="103">
        <v>2</v>
      </c>
      <c r="P202" s="100">
        <f t="shared" si="24"/>
        <v>6</v>
      </c>
      <c r="Q202" s="103">
        <v>2</v>
      </c>
      <c r="R202" s="103"/>
      <c r="S202" s="103"/>
      <c r="T202" s="100">
        <f t="shared" si="25"/>
        <v>2</v>
      </c>
      <c r="U202" s="100">
        <f t="shared" si="26"/>
        <v>18</v>
      </c>
      <c r="V202" s="100">
        <f t="shared" si="27"/>
        <v>43667.1</v>
      </c>
      <c r="W202" s="126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</row>
    <row r="203" spans="1:37 1026:1027" ht="15.75" x14ac:dyDescent="0.25">
      <c r="A203" s="44" t="s">
        <v>389</v>
      </c>
      <c r="B203" s="53" t="s">
        <v>124</v>
      </c>
      <c r="C203" s="137" t="s">
        <v>125</v>
      </c>
      <c r="D203" s="83">
        <v>535.34</v>
      </c>
      <c r="E203" s="102"/>
      <c r="F203" s="112"/>
      <c r="G203" s="103"/>
      <c r="H203" s="100">
        <f t="shared" ref="H203:H266" si="38">E203+F203+G203</f>
        <v>0</v>
      </c>
      <c r="I203" s="103"/>
      <c r="J203" s="103"/>
      <c r="K203" s="103"/>
      <c r="L203" s="100">
        <f t="shared" ref="L203:L266" si="39">I203+J203+K203</f>
        <v>0</v>
      </c>
      <c r="M203" s="103"/>
      <c r="N203" s="103"/>
      <c r="O203" s="103"/>
      <c r="P203" s="100">
        <f t="shared" ref="P203:P266" si="40">M203+N203+O203</f>
        <v>0</v>
      </c>
      <c r="Q203" s="103"/>
      <c r="R203" s="103"/>
      <c r="S203" s="103"/>
      <c r="T203" s="100">
        <f t="shared" ref="T203:T266" si="41">Q203+R203+S203</f>
        <v>0</v>
      </c>
      <c r="U203" s="100">
        <f t="shared" ref="U203:U266" si="42">T203+P203+L203+H203</f>
        <v>0</v>
      </c>
      <c r="V203" s="100">
        <f t="shared" ref="V203:V266" si="43">U203*D203</f>
        <v>0</v>
      </c>
      <c r="W203" s="126">
        <f t="shared" si="30"/>
        <v>0</v>
      </c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</row>
    <row r="204" spans="1:37 1026:1027" ht="15.75" x14ac:dyDescent="0.25">
      <c r="A204" s="44" t="s">
        <v>390</v>
      </c>
      <c r="B204" s="53" t="s">
        <v>126</v>
      </c>
      <c r="C204" s="137" t="s">
        <v>125</v>
      </c>
      <c r="D204" s="83"/>
      <c r="E204" s="104"/>
      <c r="F204" s="103"/>
      <c r="G204" s="103"/>
      <c r="H204" s="100">
        <f t="shared" si="38"/>
        <v>0</v>
      </c>
      <c r="I204" s="103"/>
      <c r="J204" s="103"/>
      <c r="K204" s="103"/>
      <c r="L204" s="100">
        <f t="shared" si="39"/>
        <v>0</v>
      </c>
      <c r="M204" s="104"/>
      <c r="N204" s="103"/>
      <c r="O204" s="103"/>
      <c r="P204" s="100">
        <f t="shared" si="40"/>
        <v>0</v>
      </c>
      <c r="Q204" s="103"/>
      <c r="R204" s="103"/>
      <c r="S204" s="103"/>
      <c r="T204" s="100">
        <f t="shared" si="41"/>
        <v>0</v>
      </c>
      <c r="U204" s="100">
        <f t="shared" si="42"/>
        <v>0</v>
      </c>
      <c r="V204" s="100">
        <f t="shared" si="43"/>
        <v>0</v>
      </c>
      <c r="W204" s="126">
        <f t="shared" ref="W204:W267" si="44">H204+L204</f>
        <v>0</v>
      </c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</row>
    <row r="205" spans="1:37 1026:1027" ht="36" customHeight="1" x14ac:dyDescent="0.25">
      <c r="A205" s="44" t="s">
        <v>207</v>
      </c>
      <c r="B205" s="79" t="s">
        <v>535</v>
      </c>
      <c r="C205" s="48"/>
      <c r="D205" s="83"/>
      <c r="E205" s="102"/>
      <c r="F205" s="115"/>
      <c r="G205" s="103"/>
      <c r="H205" s="100">
        <f t="shared" si="38"/>
        <v>0</v>
      </c>
      <c r="I205" s="103"/>
      <c r="J205" s="103"/>
      <c r="K205" s="103"/>
      <c r="L205" s="100">
        <f t="shared" si="39"/>
        <v>0</v>
      </c>
      <c r="M205" s="103"/>
      <c r="N205" s="103"/>
      <c r="O205" s="103"/>
      <c r="P205" s="100">
        <f t="shared" si="40"/>
        <v>0</v>
      </c>
      <c r="Q205" s="103"/>
      <c r="R205" s="103"/>
      <c r="S205" s="103"/>
      <c r="T205" s="100">
        <f t="shared" si="41"/>
        <v>0</v>
      </c>
      <c r="U205" s="100">
        <f t="shared" si="42"/>
        <v>0</v>
      </c>
      <c r="V205" s="100">
        <f t="shared" si="43"/>
        <v>0</v>
      </c>
      <c r="W205" s="126">
        <f t="shared" si="44"/>
        <v>0</v>
      </c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</row>
    <row r="206" spans="1:37 1026:1027" ht="38.25" customHeight="1" x14ac:dyDescent="0.25">
      <c r="A206" s="65" t="s">
        <v>414</v>
      </c>
      <c r="B206" s="21" t="s">
        <v>485</v>
      </c>
      <c r="C206" s="48"/>
      <c r="D206" s="83"/>
      <c r="E206" s="86"/>
      <c r="F206" s="86"/>
      <c r="G206" s="86"/>
      <c r="H206" s="86">
        <f t="shared" ref="H206:U206" si="45">SUM(H207:H208)</f>
        <v>79.5</v>
      </c>
      <c r="I206" s="86"/>
      <c r="J206" s="86"/>
      <c r="K206" s="86"/>
      <c r="L206" s="86">
        <f t="shared" si="45"/>
        <v>111.5</v>
      </c>
      <c r="M206" s="86"/>
      <c r="N206" s="86"/>
      <c r="O206" s="86"/>
      <c r="P206" s="86">
        <f t="shared" si="45"/>
        <v>96.7</v>
      </c>
      <c r="Q206" s="86"/>
      <c r="R206" s="86"/>
      <c r="S206" s="86"/>
      <c r="T206" s="86">
        <f t="shared" si="45"/>
        <v>84.9</v>
      </c>
      <c r="U206" s="86">
        <f t="shared" si="45"/>
        <v>372.6</v>
      </c>
      <c r="V206" s="100">
        <f t="shared" si="43"/>
        <v>0</v>
      </c>
      <c r="W206" s="126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  <c r="AI206" s="122"/>
      <c r="AJ206" s="122"/>
      <c r="AK206" s="122"/>
    </row>
    <row r="207" spans="1:37 1026:1027" s="15" customFormat="1" ht="24" customHeight="1" x14ac:dyDescent="0.25">
      <c r="A207" s="44" t="s">
        <v>415</v>
      </c>
      <c r="B207" s="53" t="s">
        <v>499</v>
      </c>
      <c r="C207" s="48" t="s">
        <v>539</v>
      </c>
      <c r="D207" s="83">
        <v>1416.24</v>
      </c>
      <c r="E207" s="104">
        <v>2.8</v>
      </c>
      <c r="F207" s="114">
        <v>3.5</v>
      </c>
      <c r="G207" s="103">
        <v>4.5</v>
      </c>
      <c r="H207" s="100">
        <f t="shared" si="38"/>
        <v>10.8</v>
      </c>
      <c r="I207" s="103">
        <v>8.5</v>
      </c>
      <c r="J207" s="103">
        <v>4</v>
      </c>
      <c r="K207" s="103">
        <v>5</v>
      </c>
      <c r="L207" s="100">
        <f t="shared" si="39"/>
        <v>17.5</v>
      </c>
      <c r="M207" s="103">
        <v>2.5</v>
      </c>
      <c r="N207" s="103">
        <v>5.5</v>
      </c>
      <c r="O207" s="103">
        <v>5</v>
      </c>
      <c r="P207" s="100">
        <f t="shared" si="40"/>
        <v>13</v>
      </c>
      <c r="Q207" s="103">
        <v>6</v>
      </c>
      <c r="R207" s="103">
        <v>4.5</v>
      </c>
      <c r="S207" s="103">
        <v>3</v>
      </c>
      <c r="T207" s="100">
        <f t="shared" si="41"/>
        <v>13.5</v>
      </c>
      <c r="U207" s="100">
        <f t="shared" si="42"/>
        <v>54.8</v>
      </c>
      <c r="V207" s="100">
        <f t="shared" si="43"/>
        <v>77609.95199999999</v>
      </c>
      <c r="W207" s="126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ML207" s="10"/>
      <c r="AMM207" s="10"/>
    </row>
    <row r="208" spans="1:37 1026:1027" ht="15.75" customHeight="1" x14ac:dyDescent="0.25">
      <c r="A208" s="44" t="s">
        <v>416</v>
      </c>
      <c r="B208" s="53" t="s">
        <v>112</v>
      </c>
      <c r="C208" s="48" t="s">
        <v>131</v>
      </c>
      <c r="D208" s="83">
        <v>1757.7</v>
      </c>
      <c r="E208" s="102">
        <v>23</v>
      </c>
      <c r="F208" s="114">
        <v>20</v>
      </c>
      <c r="G208" s="103">
        <v>25.7</v>
      </c>
      <c r="H208" s="100">
        <f t="shared" si="38"/>
        <v>68.7</v>
      </c>
      <c r="I208" s="103">
        <v>33.200000000000003</v>
      </c>
      <c r="J208" s="103">
        <v>24</v>
      </c>
      <c r="K208" s="103">
        <v>36.799999999999997</v>
      </c>
      <c r="L208" s="100">
        <f t="shared" si="39"/>
        <v>94</v>
      </c>
      <c r="M208" s="103">
        <v>26</v>
      </c>
      <c r="N208" s="103">
        <v>25.7</v>
      </c>
      <c r="O208" s="103">
        <v>32</v>
      </c>
      <c r="P208" s="100">
        <f t="shared" si="40"/>
        <v>83.7</v>
      </c>
      <c r="Q208" s="103">
        <v>23</v>
      </c>
      <c r="R208" s="103">
        <v>28</v>
      </c>
      <c r="S208" s="103">
        <v>20.399999999999999</v>
      </c>
      <c r="T208" s="100">
        <f t="shared" si="41"/>
        <v>71.400000000000006</v>
      </c>
      <c r="U208" s="100">
        <f t="shared" si="42"/>
        <v>317.8</v>
      </c>
      <c r="V208" s="100">
        <f t="shared" si="43"/>
        <v>558597.06000000006</v>
      </c>
      <c r="W208" s="126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122"/>
      <c r="AJ208" s="122"/>
      <c r="AK208" s="122"/>
    </row>
    <row r="209" spans="1:1027" ht="15.75" customHeight="1" x14ac:dyDescent="0.25">
      <c r="A209" s="44" t="s">
        <v>417</v>
      </c>
      <c r="B209" s="53" t="s">
        <v>129</v>
      </c>
      <c r="C209" s="48" t="s">
        <v>78</v>
      </c>
      <c r="D209" s="85">
        <v>265.13</v>
      </c>
      <c r="E209" s="102"/>
      <c r="F209" s="114">
        <v>2</v>
      </c>
      <c r="G209" s="103">
        <v>2</v>
      </c>
      <c r="H209" s="100">
        <f t="shared" si="38"/>
        <v>4</v>
      </c>
      <c r="I209" s="103">
        <v>4</v>
      </c>
      <c r="J209" s="103">
        <v>6</v>
      </c>
      <c r="K209" s="103"/>
      <c r="L209" s="100">
        <f t="shared" si="39"/>
        <v>10</v>
      </c>
      <c r="M209" s="103">
        <v>4</v>
      </c>
      <c r="N209" s="103"/>
      <c r="O209" s="103">
        <v>2</v>
      </c>
      <c r="P209" s="100">
        <f t="shared" si="40"/>
        <v>6</v>
      </c>
      <c r="Q209" s="103">
        <v>2</v>
      </c>
      <c r="R209" s="103">
        <v>2</v>
      </c>
      <c r="S209" s="103"/>
      <c r="T209" s="100">
        <f t="shared" si="41"/>
        <v>4</v>
      </c>
      <c r="U209" s="100">
        <f t="shared" si="42"/>
        <v>24</v>
      </c>
      <c r="V209" s="100">
        <f t="shared" si="43"/>
        <v>6363.12</v>
      </c>
      <c r="W209" s="126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2"/>
    </row>
    <row r="210" spans="1:1027" ht="17.45" customHeight="1" x14ac:dyDescent="0.25">
      <c r="A210" s="44" t="s">
        <v>418</v>
      </c>
      <c r="B210" s="53" t="s">
        <v>130</v>
      </c>
      <c r="C210" s="48" t="s">
        <v>502</v>
      </c>
      <c r="D210" s="158">
        <v>229.73</v>
      </c>
      <c r="E210" s="102"/>
      <c r="F210" s="114"/>
      <c r="G210" s="103"/>
      <c r="H210" s="100">
        <f t="shared" si="38"/>
        <v>0</v>
      </c>
      <c r="I210" s="103"/>
      <c r="J210" s="103"/>
      <c r="K210" s="103">
        <v>1</v>
      </c>
      <c r="L210" s="100">
        <f t="shared" si="39"/>
        <v>1</v>
      </c>
      <c r="M210" s="103"/>
      <c r="N210" s="103">
        <v>1</v>
      </c>
      <c r="O210" s="103"/>
      <c r="P210" s="100">
        <f t="shared" si="40"/>
        <v>1</v>
      </c>
      <c r="Q210" s="103"/>
      <c r="R210" s="103"/>
      <c r="S210" s="103"/>
      <c r="T210" s="100">
        <f t="shared" si="41"/>
        <v>0</v>
      </c>
      <c r="U210" s="100">
        <f t="shared" si="42"/>
        <v>2</v>
      </c>
      <c r="V210" s="100">
        <f t="shared" si="43"/>
        <v>459.46</v>
      </c>
      <c r="W210" s="126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</row>
    <row r="211" spans="1:1027" ht="14.25" customHeight="1" x14ac:dyDescent="0.25">
      <c r="A211" s="44" t="s">
        <v>419</v>
      </c>
      <c r="B211" s="53" t="s">
        <v>132</v>
      </c>
      <c r="C211" s="48" t="s">
        <v>502</v>
      </c>
      <c r="D211" s="158">
        <v>292.35000000000002</v>
      </c>
      <c r="E211" s="102"/>
      <c r="F211" s="114"/>
      <c r="G211" s="103"/>
      <c r="H211" s="100">
        <f t="shared" si="38"/>
        <v>0</v>
      </c>
      <c r="I211" s="103"/>
      <c r="J211" s="103"/>
      <c r="K211" s="103">
        <v>1</v>
      </c>
      <c r="L211" s="100">
        <f t="shared" si="39"/>
        <v>1</v>
      </c>
      <c r="M211" s="103">
        <v>1</v>
      </c>
      <c r="N211" s="103"/>
      <c r="O211" s="103"/>
      <c r="P211" s="100">
        <f t="shared" si="40"/>
        <v>1</v>
      </c>
      <c r="Q211" s="103">
        <v>1</v>
      </c>
      <c r="R211" s="103"/>
      <c r="S211" s="103"/>
      <c r="T211" s="100">
        <f t="shared" si="41"/>
        <v>1</v>
      </c>
      <c r="U211" s="100">
        <f t="shared" si="42"/>
        <v>3</v>
      </c>
      <c r="V211" s="100">
        <f t="shared" si="43"/>
        <v>877.05000000000007</v>
      </c>
      <c r="W211" s="126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</row>
    <row r="212" spans="1:1027" ht="33.75" customHeight="1" x14ac:dyDescent="0.25">
      <c r="A212" s="44" t="s">
        <v>420</v>
      </c>
      <c r="B212" s="162" t="s">
        <v>133</v>
      </c>
      <c r="C212" s="48" t="s">
        <v>131</v>
      </c>
      <c r="D212" s="83">
        <v>803.69</v>
      </c>
      <c r="E212" s="104">
        <v>430</v>
      </c>
      <c r="F212" s="103">
        <v>418</v>
      </c>
      <c r="G212" s="103">
        <v>327</v>
      </c>
      <c r="H212" s="100">
        <f t="shared" si="38"/>
        <v>1175</v>
      </c>
      <c r="I212" s="103">
        <v>380</v>
      </c>
      <c r="J212" s="103">
        <v>248</v>
      </c>
      <c r="K212" s="103">
        <v>423</v>
      </c>
      <c r="L212" s="100">
        <f t="shared" si="39"/>
        <v>1051</v>
      </c>
      <c r="M212" s="103">
        <v>336</v>
      </c>
      <c r="N212" s="103">
        <v>264</v>
      </c>
      <c r="O212" s="103">
        <v>284</v>
      </c>
      <c r="P212" s="100">
        <f t="shared" si="40"/>
        <v>884</v>
      </c>
      <c r="Q212" s="103">
        <v>356</v>
      </c>
      <c r="R212" s="103">
        <v>380</v>
      </c>
      <c r="S212" s="103">
        <v>412</v>
      </c>
      <c r="T212" s="100">
        <f t="shared" si="41"/>
        <v>1148</v>
      </c>
      <c r="U212" s="100">
        <f t="shared" si="42"/>
        <v>4258</v>
      </c>
      <c r="V212" s="100">
        <f t="shared" si="43"/>
        <v>3422112.02</v>
      </c>
      <c r="W212" s="126"/>
      <c r="X212" s="131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</row>
    <row r="213" spans="1:1027" s="16" customFormat="1" ht="51" customHeight="1" x14ac:dyDescent="0.25">
      <c r="A213" s="44" t="s">
        <v>208</v>
      </c>
      <c r="B213" s="80" t="s">
        <v>227</v>
      </c>
      <c r="C213" s="48"/>
      <c r="D213" s="85"/>
      <c r="E213" s="104"/>
      <c r="F213" s="103"/>
      <c r="G213" s="103"/>
      <c r="H213" s="100">
        <f t="shared" si="38"/>
        <v>0</v>
      </c>
      <c r="I213" s="103"/>
      <c r="J213" s="103"/>
      <c r="K213" s="103"/>
      <c r="L213" s="100">
        <f t="shared" si="39"/>
        <v>0</v>
      </c>
      <c r="M213" s="103"/>
      <c r="N213" s="103"/>
      <c r="O213" s="103"/>
      <c r="P213" s="100">
        <f t="shared" si="40"/>
        <v>0</v>
      </c>
      <c r="Q213" s="103"/>
      <c r="R213" s="103"/>
      <c r="S213" s="103"/>
      <c r="T213" s="100">
        <f t="shared" si="41"/>
        <v>0</v>
      </c>
      <c r="U213" s="100">
        <f t="shared" si="42"/>
        <v>0</v>
      </c>
      <c r="V213" s="106">
        <f t="shared" si="43"/>
        <v>0</v>
      </c>
      <c r="W213" s="126">
        <f t="shared" si="44"/>
        <v>0</v>
      </c>
      <c r="X213" s="132"/>
      <c r="Y213" s="128"/>
      <c r="Z213" s="128"/>
      <c r="AA213" s="128"/>
      <c r="AB213" s="128"/>
      <c r="AC213" s="128"/>
      <c r="AD213" s="128"/>
      <c r="AE213" s="128"/>
      <c r="AF213" s="128"/>
      <c r="AG213" s="128"/>
      <c r="AH213" s="128"/>
      <c r="AI213" s="128"/>
      <c r="AJ213" s="128"/>
      <c r="AK213" s="128"/>
      <c r="AML213" s="10"/>
      <c r="AMM213" s="10"/>
    </row>
    <row r="214" spans="1:1027" s="10" customFormat="1" ht="31.5" x14ac:dyDescent="0.25">
      <c r="A214" s="44" t="s">
        <v>421</v>
      </c>
      <c r="B214" s="51" t="s">
        <v>98</v>
      </c>
      <c r="C214" s="48" t="s">
        <v>78</v>
      </c>
      <c r="D214" s="85">
        <v>421.82</v>
      </c>
      <c r="E214" s="104">
        <v>269</v>
      </c>
      <c r="F214" s="103">
        <v>358</v>
      </c>
      <c r="G214" s="103">
        <v>315</v>
      </c>
      <c r="H214" s="100">
        <f t="shared" si="38"/>
        <v>942</v>
      </c>
      <c r="I214" s="103">
        <v>335</v>
      </c>
      <c r="J214" s="103">
        <v>252</v>
      </c>
      <c r="K214" s="103">
        <v>369</v>
      </c>
      <c r="L214" s="100">
        <f t="shared" si="39"/>
        <v>956</v>
      </c>
      <c r="M214" s="103">
        <v>263</v>
      </c>
      <c r="N214" s="103">
        <v>384</v>
      </c>
      <c r="O214" s="103">
        <v>316</v>
      </c>
      <c r="P214" s="100">
        <f t="shared" si="40"/>
        <v>963</v>
      </c>
      <c r="Q214" s="103">
        <v>235</v>
      </c>
      <c r="R214" s="103">
        <v>345</v>
      </c>
      <c r="S214" s="103">
        <v>186</v>
      </c>
      <c r="T214" s="100">
        <f t="shared" si="41"/>
        <v>766</v>
      </c>
      <c r="U214" s="100">
        <f t="shared" si="42"/>
        <v>3627</v>
      </c>
      <c r="V214" s="100">
        <f t="shared" si="43"/>
        <v>1529941.14</v>
      </c>
      <c r="W214" s="126"/>
      <c r="X214" s="131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122"/>
      <c r="AJ214" s="122"/>
      <c r="AK214" s="122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  <c r="HH214" s="9"/>
      <c r="HI214" s="9"/>
      <c r="HJ214" s="9"/>
      <c r="HK214" s="9"/>
      <c r="HL214" s="9"/>
      <c r="HM214" s="9"/>
      <c r="HN214" s="9"/>
      <c r="HO214" s="9"/>
      <c r="HP214" s="9"/>
      <c r="HQ214" s="9"/>
      <c r="HR214" s="9"/>
      <c r="HS214" s="9"/>
      <c r="HT214" s="9"/>
      <c r="HU214" s="9"/>
      <c r="HV214" s="9"/>
      <c r="HW214" s="9"/>
      <c r="HX214" s="9"/>
      <c r="HY214" s="9"/>
      <c r="HZ214" s="9"/>
      <c r="IA214" s="9"/>
      <c r="IB214" s="9"/>
      <c r="IC214" s="9"/>
      <c r="ID214" s="9"/>
      <c r="IE214" s="9"/>
      <c r="IF214" s="9"/>
      <c r="IG214" s="9"/>
      <c r="IH214" s="9"/>
      <c r="II214" s="9"/>
      <c r="IJ214" s="9"/>
      <c r="IK214" s="9"/>
      <c r="IL214" s="9"/>
      <c r="IM214" s="9"/>
      <c r="IN214" s="9"/>
      <c r="IO214" s="9"/>
      <c r="IP214" s="9"/>
      <c r="IQ214" s="9"/>
      <c r="IR214" s="9"/>
      <c r="IS214" s="9"/>
      <c r="IT214" s="9"/>
      <c r="IU214" s="9"/>
      <c r="IV214" s="9"/>
      <c r="IW214" s="9"/>
      <c r="IX214" s="9"/>
      <c r="IY214" s="9"/>
      <c r="IZ214" s="9"/>
      <c r="JA214" s="9"/>
      <c r="JB214" s="9"/>
      <c r="JC214" s="9"/>
      <c r="JD214" s="9"/>
      <c r="JE214" s="9"/>
      <c r="JF214" s="9"/>
      <c r="JG214" s="9"/>
      <c r="JH214" s="9"/>
      <c r="JI214" s="9"/>
      <c r="JJ214" s="9"/>
      <c r="JK214" s="9"/>
      <c r="JL214" s="9"/>
      <c r="JM214" s="9"/>
      <c r="JN214" s="9"/>
      <c r="JO214" s="9"/>
      <c r="JP214" s="9"/>
      <c r="JQ214" s="9"/>
      <c r="JR214" s="9"/>
      <c r="JS214" s="9"/>
      <c r="JT214" s="9"/>
      <c r="JU214" s="9"/>
      <c r="JV214" s="9"/>
      <c r="JW214" s="9"/>
      <c r="JX214" s="9"/>
      <c r="JY214" s="9"/>
      <c r="JZ214" s="9"/>
      <c r="KA214" s="9"/>
      <c r="KB214" s="9"/>
      <c r="KC214" s="9"/>
      <c r="KD214" s="9"/>
      <c r="KE214" s="9"/>
      <c r="KF214" s="9"/>
      <c r="KG214" s="9"/>
      <c r="KH214" s="9"/>
      <c r="KI214" s="9"/>
      <c r="KJ214" s="9"/>
      <c r="KK214" s="9"/>
      <c r="KL214" s="9"/>
      <c r="KM214" s="9"/>
      <c r="KN214" s="9"/>
      <c r="KO214" s="9"/>
      <c r="KP214" s="9"/>
      <c r="KQ214" s="9"/>
      <c r="KR214" s="9"/>
      <c r="KS214" s="9"/>
      <c r="KT214" s="9"/>
      <c r="KU214" s="9"/>
      <c r="KV214" s="9"/>
      <c r="KW214" s="9"/>
      <c r="KX214" s="9"/>
      <c r="KY214" s="9"/>
      <c r="KZ214" s="9"/>
      <c r="LA214" s="9"/>
      <c r="LB214" s="9"/>
      <c r="LC214" s="9"/>
      <c r="LD214" s="9"/>
      <c r="LE214" s="9"/>
      <c r="LF214" s="9"/>
      <c r="LG214" s="9"/>
      <c r="LH214" s="9"/>
      <c r="LI214" s="9"/>
      <c r="LJ214" s="9"/>
      <c r="LK214" s="9"/>
      <c r="LL214" s="9"/>
      <c r="LM214" s="9"/>
      <c r="LN214" s="9"/>
      <c r="LO214" s="9"/>
      <c r="LP214" s="9"/>
      <c r="LQ214" s="9"/>
      <c r="LR214" s="9"/>
      <c r="LS214" s="9"/>
      <c r="LT214" s="9"/>
      <c r="LU214" s="9"/>
      <c r="LV214" s="9"/>
      <c r="LW214" s="9"/>
      <c r="LX214" s="9"/>
      <c r="LY214" s="9"/>
      <c r="LZ214" s="9"/>
      <c r="MA214" s="9"/>
      <c r="MB214" s="9"/>
      <c r="MC214" s="9"/>
      <c r="MD214" s="9"/>
      <c r="ME214" s="9"/>
      <c r="MF214" s="9"/>
      <c r="MG214" s="9"/>
      <c r="MH214" s="9"/>
      <c r="MI214" s="9"/>
      <c r="MJ214" s="9"/>
      <c r="MK214" s="9"/>
      <c r="ML214" s="9"/>
      <c r="MM214" s="9"/>
      <c r="MN214" s="9"/>
      <c r="MO214" s="9"/>
      <c r="MP214" s="9"/>
      <c r="MQ214" s="9"/>
      <c r="MR214" s="9"/>
      <c r="MS214" s="9"/>
      <c r="MT214" s="9"/>
      <c r="MU214" s="9"/>
      <c r="MV214" s="9"/>
      <c r="MW214" s="9"/>
      <c r="MX214" s="9"/>
      <c r="MY214" s="9"/>
      <c r="MZ214" s="9"/>
      <c r="NA214" s="9"/>
      <c r="NB214" s="9"/>
      <c r="NC214" s="9"/>
      <c r="ND214" s="9"/>
      <c r="NE214" s="9"/>
      <c r="NF214" s="9"/>
      <c r="NG214" s="9"/>
      <c r="NH214" s="9"/>
      <c r="NI214" s="9"/>
      <c r="NJ214" s="9"/>
      <c r="NK214" s="9"/>
      <c r="NL214" s="9"/>
      <c r="NM214" s="9"/>
      <c r="NN214" s="9"/>
      <c r="NO214" s="9"/>
      <c r="NP214" s="9"/>
      <c r="NQ214" s="9"/>
      <c r="NR214" s="9"/>
      <c r="NS214" s="9"/>
      <c r="NT214" s="9"/>
      <c r="NU214" s="9"/>
      <c r="NV214" s="9"/>
      <c r="NW214" s="9"/>
      <c r="NX214" s="9"/>
      <c r="NY214" s="9"/>
      <c r="NZ214" s="9"/>
      <c r="OA214" s="9"/>
      <c r="OB214" s="9"/>
      <c r="OC214" s="9"/>
      <c r="OD214" s="9"/>
      <c r="OE214" s="9"/>
      <c r="OF214" s="9"/>
      <c r="OG214" s="9"/>
      <c r="OH214" s="9"/>
      <c r="OI214" s="9"/>
      <c r="OJ214" s="9"/>
      <c r="OK214" s="9"/>
      <c r="OL214" s="9"/>
      <c r="OM214" s="9"/>
      <c r="ON214" s="9"/>
      <c r="OO214" s="9"/>
      <c r="OP214" s="9"/>
      <c r="OQ214" s="9"/>
      <c r="OR214" s="9"/>
      <c r="OS214" s="9"/>
      <c r="OT214" s="9"/>
      <c r="OU214" s="9"/>
      <c r="OV214" s="9"/>
      <c r="OW214" s="9"/>
      <c r="OX214" s="9"/>
      <c r="OY214" s="9"/>
      <c r="OZ214" s="9"/>
      <c r="PA214" s="9"/>
      <c r="PB214" s="9"/>
      <c r="PC214" s="9"/>
      <c r="PD214" s="9"/>
      <c r="PE214" s="9"/>
      <c r="PF214" s="9"/>
      <c r="PG214" s="9"/>
      <c r="PH214" s="9"/>
      <c r="PI214" s="9"/>
      <c r="PJ214" s="9"/>
      <c r="PK214" s="9"/>
      <c r="PL214" s="9"/>
      <c r="PM214" s="9"/>
      <c r="PN214" s="9"/>
      <c r="PO214" s="9"/>
      <c r="PP214" s="9"/>
      <c r="PQ214" s="9"/>
      <c r="PR214" s="9"/>
      <c r="PS214" s="9"/>
      <c r="PT214" s="9"/>
      <c r="PU214" s="9"/>
      <c r="PV214" s="9"/>
      <c r="PW214" s="9"/>
      <c r="PX214" s="9"/>
      <c r="PY214" s="9"/>
      <c r="PZ214" s="9"/>
      <c r="QA214" s="9"/>
      <c r="QB214" s="9"/>
      <c r="QC214" s="9"/>
      <c r="QD214" s="9"/>
      <c r="QE214" s="9"/>
      <c r="QF214" s="9"/>
      <c r="QG214" s="9"/>
      <c r="QH214" s="9"/>
      <c r="QI214" s="9"/>
      <c r="QJ214" s="9"/>
      <c r="QK214" s="9"/>
      <c r="QL214" s="9"/>
      <c r="QM214" s="9"/>
      <c r="QN214" s="9"/>
      <c r="QO214" s="9"/>
      <c r="QP214" s="9"/>
      <c r="QQ214" s="9"/>
      <c r="QR214" s="9"/>
      <c r="QS214" s="9"/>
      <c r="QT214" s="9"/>
      <c r="QU214" s="9"/>
      <c r="QV214" s="9"/>
      <c r="QW214" s="9"/>
      <c r="QX214" s="9"/>
      <c r="QY214" s="9"/>
      <c r="QZ214" s="9"/>
      <c r="RA214" s="9"/>
      <c r="RB214" s="9"/>
      <c r="RC214" s="9"/>
      <c r="RD214" s="9"/>
      <c r="RE214" s="9"/>
      <c r="RF214" s="9"/>
      <c r="RG214" s="9"/>
      <c r="RH214" s="9"/>
      <c r="RI214" s="9"/>
      <c r="RJ214" s="9"/>
      <c r="RK214" s="9"/>
      <c r="RL214" s="9"/>
      <c r="RM214" s="9"/>
      <c r="RN214" s="9"/>
      <c r="RO214" s="9"/>
      <c r="RP214" s="9"/>
      <c r="RQ214" s="9"/>
      <c r="RR214" s="9"/>
      <c r="RS214" s="9"/>
      <c r="RT214" s="9"/>
      <c r="RU214" s="9"/>
      <c r="RV214" s="9"/>
      <c r="RW214" s="9"/>
      <c r="RX214" s="9"/>
      <c r="RY214" s="9"/>
      <c r="RZ214" s="9"/>
      <c r="SA214" s="9"/>
      <c r="SB214" s="9"/>
      <c r="SC214" s="9"/>
      <c r="SD214" s="9"/>
      <c r="SE214" s="9"/>
      <c r="SF214" s="9"/>
      <c r="SG214" s="9"/>
      <c r="SH214" s="9"/>
      <c r="SI214" s="9"/>
      <c r="SJ214" s="9"/>
      <c r="SK214" s="9"/>
      <c r="SL214" s="9"/>
      <c r="SM214" s="9"/>
      <c r="SN214" s="9"/>
      <c r="SO214" s="9"/>
      <c r="SP214" s="9"/>
      <c r="SQ214" s="9"/>
      <c r="SR214" s="9"/>
      <c r="SS214" s="9"/>
      <c r="ST214" s="9"/>
      <c r="SU214" s="9"/>
      <c r="SV214" s="9"/>
      <c r="SW214" s="9"/>
      <c r="SX214" s="9"/>
      <c r="SY214" s="9"/>
      <c r="SZ214" s="9"/>
      <c r="TA214" s="9"/>
      <c r="TB214" s="9"/>
      <c r="TC214" s="9"/>
      <c r="TD214" s="9"/>
      <c r="TE214" s="9"/>
      <c r="TF214" s="9"/>
      <c r="TG214" s="9"/>
      <c r="TH214" s="9"/>
      <c r="TI214" s="9"/>
      <c r="TJ214" s="9"/>
      <c r="TK214" s="9"/>
      <c r="TL214" s="9"/>
      <c r="TM214" s="9"/>
      <c r="TN214" s="9"/>
      <c r="TO214" s="9"/>
      <c r="TP214" s="9"/>
      <c r="TQ214" s="9"/>
      <c r="TR214" s="9"/>
      <c r="TS214" s="9"/>
      <c r="TT214" s="9"/>
      <c r="TU214" s="9"/>
      <c r="TV214" s="9"/>
      <c r="TW214" s="9"/>
      <c r="TX214" s="9"/>
      <c r="TY214" s="9"/>
      <c r="TZ214" s="9"/>
      <c r="UA214" s="9"/>
      <c r="UB214" s="9"/>
      <c r="UC214" s="9"/>
      <c r="UD214" s="9"/>
      <c r="UE214" s="9"/>
      <c r="UF214" s="9"/>
      <c r="UG214" s="9"/>
      <c r="UH214" s="9"/>
      <c r="UI214" s="9"/>
      <c r="UJ214" s="9"/>
      <c r="UK214" s="9"/>
      <c r="UL214" s="9"/>
      <c r="UM214" s="9"/>
      <c r="UN214" s="9"/>
      <c r="UO214" s="9"/>
      <c r="UP214" s="9"/>
      <c r="UQ214" s="9"/>
      <c r="UR214" s="9"/>
      <c r="US214" s="9"/>
      <c r="UT214" s="9"/>
      <c r="UU214" s="9"/>
      <c r="UV214" s="9"/>
      <c r="UW214" s="9"/>
      <c r="UX214" s="9"/>
      <c r="UY214" s="9"/>
      <c r="UZ214" s="9"/>
      <c r="VA214" s="9"/>
      <c r="VB214" s="9"/>
      <c r="VC214" s="9"/>
      <c r="VD214" s="9"/>
      <c r="VE214" s="9"/>
      <c r="VF214" s="9"/>
      <c r="VG214" s="9"/>
      <c r="VH214" s="9"/>
      <c r="VI214" s="9"/>
      <c r="VJ214" s="9"/>
      <c r="VK214" s="9"/>
      <c r="VL214" s="9"/>
      <c r="VM214" s="9"/>
      <c r="VN214" s="9"/>
      <c r="VO214" s="9"/>
      <c r="VP214" s="9"/>
      <c r="VQ214" s="9"/>
      <c r="VR214" s="9"/>
      <c r="VS214" s="9"/>
      <c r="VT214" s="9"/>
      <c r="VU214" s="9"/>
      <c r="VV214" s="9"/>
      <c r="VW214" s="9"/>
      <c r="VX214" s="9"/>
      <c r="VY214" s="9"/>
      <c r="VZ214" s="9"/>
      <c r="WA214" s="9"/>
      <c r="WB214" s="9"/>
      <c r="WC214" s="9"/>
      <c r="WD214" s="9"/>
      <c r="WE214" s="9"/>
      <c r="WF214" s="9"/>
      <c r="WG214" s="9"/>
      <c r="WH214" s="9"/>
      <c r="WI214" s="9"/>
      <c r="WJ214" s="9"/>
      <c r="WK214" s="9"/>
      <c r="WL214" s="9"/>
      <c r="WM214" s="9"/>
      <c r="WN214" s="9"/>
      <c r="WO214" s="9"/>
      <c r="WP214" s="9"/>
      <c r="WQ214" s="9"/>
      <c r="WR214" s="9"/>
      <c r="WS214" s="9"/>
      <c r="WT214" s="9"/>
      <c r="WU214" s="9"/>
      <c r="WV214" s="9"/>
      <c r="WW214" s="9"/>
      <c r="WX214" s="9"/>
      <c r="WY214" s="9"/>
      <c r="WZ214" s="9"/>
      <c r="XA214" s="9"/>
      <c r="XB214" s="9"/>
      <c r="XC214" s="9"/>
      <c r="XD214" s="9"/>
      <c r="XE214" s="9"/>
      <c r="XF214" s="9"/>
      <c r="XG214" s="9"/>
      <c r="XH214" s="9"/>
      <c r="XI214" s="9"/>
      <c r="XJ214" s="9"/>
      <c r="XK214" s="9"/>
      <c r="XL214" s="9"/>
      <c r="XM214" s="9"/>
      <c r="XN214" s="9"/>
      <c r="XO214" s="9"/>
      <c r="XP214" s="9"/>
      <c r="XQ214" s="9"/>
      <c r="XR214" s="9"/>
      <c r="XS214" s="9"/>
      <c r="XT214" s="9"/>
      <c r="XU214" s="9"/>
      <c r="XV214" s="9"/>
      <c r="XW214" s="9"/>
      <c r="XX214" s="9"/>
      <c r="XY214" s="9"/>
      <c r="XZ214" s="9"/>
      <c r="YA214" s="9"/>
      <c r="YB214" s="9"/>
      <c r="YC214" s="9"/>
      <c r="YD214" s="9"/>
      <c r="YE214" s="9"/>
      <c r="YF214" s="9"/>
      <c r="YG214" s="9"/>
      <c r="YH214" s="9"/>
      <c r="YI214" s="9"/>
      <c r="YJ214" s="9"/>
      <c r="YK214" s="9"/>
      <c r="YL214" s="9"/>
      <c r="YM214" s="9"/>
      <c r="YN214" s="9"/>
      <c r="YO214" s="9"/>
      <c r="YP214" s="9"/>
      <c r="YQ214" s="9"/>
      <c r="YR214" s="9"/>
      <c r="YS214" s="9"/>
      <c r="YT214" s="9"/>
      <c r="YU214" s="9"/>
      <c r="YV214" s="9"/>
      <c r="YW214" s="9"/>
      <c r="YX214" s="9"/>
      <c r="YY214" s="9"/>
      <c r="YZ214" s="9"/>
      <c r="ZA214" s="9"/>
      <c r="ZB214" s="9"/>
      <c r="ZC214" s="9"/>
      <c r="ZD214" s="9"/>
      <c r="ZE214" s="9"/>
      <c r="ZF214" s="9"/>
      <c r="ZG214" s="9"/>
      <c r="ZH214" s="9"/>
      <c r="ZI214" s="9"/>
      <c r="ZJ214" s="9"/>
      <c r="ZK214" s="9"/>
      <c r="ZL214" s="9"/>
      <c r="ZM214" s="9"/>
      <c r="ZN214" s="9"/>
      <c r="ZO214" s="9"/>
      <c r="ZP214" s="9"/>
      <c r="ZQ214" s="9"/>
      <c r="ZR214" s="9"/>
      <c r="ZS214" s="9"/>
      <c r="ZT214" s="9"/>
      <c r="ZU214" s="9"/>
      <c r="ZV214" s="9"/>
      <c r="ZW214" s="9"/>
      <c r="ZX214" s="9"/>
      <c r="ZY214" s="9"/>
      <c r="ZZ214" s="9"/>
      <c r="AAA214" s="9"/>
      <c r="AAB214" s="9"/>
      <c r="AAC214" s="9"/>
      <c r="AAD214" s="9"/>
      <c r="AAE214" s="9"/>
      <c r="AAF214" s="9"/>
      <c r="AAG214" s="9"/>
      <c r="AAH214" s="9"/>
      <c r="AAI214" s="9"/>
      <c r="AAJ214" s="9"/>
      <c r="AAK214" s="9"/>
      <c r="AAL214" s="9"/>
      <c r="AAM214" s="9"/>
      <c r="AAN214" s="9"/>
      <c r="AAO214" s="9"/>
      <c r="AAP214" s="9"/>
      <c r="AAQ214" s="9"/>
      <c r="AAR214" s="9"/>
      <c r="AAS214" s="9"/>
      <c r="AAT214" s="9"/>
      <c r="AAU214" s="9"/>
      <c r="AAV214" s="9"/>
      <c r="AAW214" s="9"/>
      <c r="AAX214" s="9"/>
      <c r="AAY214" s="9"/>
      <c r="AAZ214" s="9"/>
      <c r="ABA214" s="9"/>
      <c r="ABB214" s="9"/>
      <c r="ABC214" s="9"/>
      <c r="ABD214" s="9"/>
      <c r="ABE214" s="9"/>
      <c r="ABF214" s="9"/>
      <c r="ABG214" s="9"/>
      <c r="ABH214" s="9"/>
      <c r="ABI214" s="9"/>
      <c r="ABJ214" s="9"/>
      <c r="ABK214" s="9"/>
      <c r="ABL214" s="9"/>
      <c r="ABM214" s="9"/>
      <c r="ABN214" s="9"/>
      <c r="ABO214" s="9"/>
      <c r="ABP214" s="9"/>
      <c r="ABQ214" s="9"/>
      <c r="ABR214" s="9"/>
      <c r="ABS214" s="9"/>
      <c r="ABT214" s="9"/>
      <c r="ABU214" s="9"/>
      <c r="ABV214" s="9"/>
      <c r="ABW214" s="9"/>
      <c r="ABX214" s="9"/>
      <c r="ABY214" s="9"/>
      <c r="ABZ214" s="9"/>
      <c r="ACA214" s="9"/>
      <c r="ACB214" s="9"/>
      <c r="ACC214" s="9"/>
      <c r="ACD214" s="9"/>
      <c r="ACE214" s="9"/>
      <c r="ACF214" s="9"/>
      <c r="ACG214" s="9"/>
      <c r="ACH214" s="9"/>
      <c r="ACI214" s="9"/>
      <c r="ACJ214" s="9"/>
      <c r="ACK214" s="9"/>
      <c r="ACL214" s="9"/>
      <c r="ACM214" s="9"/>
      <c r="ACN214" s="9"/>
      <c r="ACO214" s="9"/>
      <c r="ACP214" s="9"/>
      <c r="ACQ214" s="9"/>
      <c r="ACR214" s="9"/>
      <c r="ACS214" s="9"/>
      <c r="ACT214" s="9"/>
      <c r="ACU214" s="9"/>
      <c r="ACV214" s="9"/>
      <c r="ACW214" s="9"/>
      <c r="ACX214" s="9"/>
      <c r="ACY214" s="9"/>
      <c r="ACZ214" s="9"/>
      <c r="ADA214" s="9"/>
      <c r="ADB214" s="9"/>
      <c r="ADC214" s="9"/>
      <c r="ADD214" s="9"/>
      <c r="ADE214" s="9"/>
      <c r="ADF214" s="9"/>
      <c r="ADG214" s="9"/>
      <c r="ADH214" s="9"/>
      <c r="ADI214" s="9"/>
      <c r="ADJ214" s="9"/>
      <c r="ADK214" s="9"/>
      <c r="ADL214" s="9"/>
      <c r="ADM214" s="9"/>
      <c r="ADN214" s="9"/>
      <c r="ADO214" s="9"/>
      <c r="ADP214" s="9"/>
      <c r="ADQ214" s="9"/>
      <c r="ADR214" s="9"/>
      <c r="ADS214" s="9"/>
      <c r="ADT214" s="9"/>
      <c r="ADU214" s="9"/>
      <c r="ADV214" s="9"/>
      <c r="ADW214" s="9"/>
      <c r="ADX214" s="9"/>
      <c r="ADY214" s="9"/>
      <c r="ADZ214" s="9"/>
      <c r="AEA214" s="9"/>
      <c r="AEB214" s="9"/>
      <c r="AEC214" s="9"/>
      <c r="AED214" s="9"/>
      <c r="AEE214" s="9"/>
      <c r="AEF214" s="9"/>
      <c r="AEG214" s="9"/>
      <c r="AEH214" s="9"/>
      <c r="AEI214" s="9"/>
      <c r="AEJ214" s="9"/>
      <c r="AEK214" s="9"/>
      <c r="AEL214" s="9"/>
      <c r="AEM214" s="9"/>
      <c r="AEN214" s="9"/>
      <c r="AEO214" s="9"/>
      <c r="AEP214" s="9"/>
      <c r="AEQ214" s="9"/>
      <c r="AER214" s="9"/>
      <c r="AES214" s="9"/>
      <c r="AET214" s="9"/>
      <c r="AEU214" s="9"/>
      <c r="AEV214" s="9"/>
      <c r="AEW214" s="9"/>
      <c r="AEX214" s="9"/>
      <c r="AEY214" s="9"/>
      <c r="AEZ214" s="9"/>
      <c r="AFA214" s="9"/>
      <c r="AFB214" s="9"/>
      <c r="AFC214" s="9"/>
      <c r="AFD214" s="9"/>
      <c r="AFE214" s="9"/>
      <c r="AFF214" s="9"/>
      <c r="AFG214" s="9"/>
      <c r="AFH214" s="9"/>
      <c r="AFI214" s="9"/>
      <c r="AFJ214" s="9"/>
      <c r="AFK214" s="9"/>
      <c r="AFL214" s="9"/>
      <c r="AFM214" s="9"/>
      <c r="AFN214" s="9"/>
      <c r="AFO214" s="9"/>
      <c r="AFP214" s="9"/>
      <c r="AFQ214" s="9"/>
      <c r="AFR214" s="9"/>
      <c r="AFS214" s="9"/>
      <c r="AFT214" s="9"/>
      <c r="AFU214" s="9"/>
      <c r="AFV214" s="9"/>
      <c r="AFW214" s="9"/>
      <c r="AFX214" s="9"/>
      <c r="AFY214" s="9"/>
      <c r="AFZ214" s="9"/>
      <c r="AGA214" s="9"/>
      <c r="AGB214" s="9"/>
      <c r="AGC214" s="9"/>
      <c r="AGD214" s="9"/>
      <c r="AGE214" s="9"/>
      <c r="AGF214" s="9"/>
      <c r="AGG214" s="9"/>
      <c r="AGH214" s="9"/>
      <c r="AGI214" s="9"/>
      <c r="AGJ214" s="9"/>
      <c r="AGK214" s="9"/>
      <c r="AGL214" s="9"/>
      <c r="AGM214" s="9"/>
      <c r="AGN214" s="9"/>
      <c r="AGO214" s="9"/>
      <c r="AGP214" s="9"/>
      <c r="AGQ214" s="9"/>
      <c r="AGR214" s="9"/>
      <c r="AGS214" s="9"/>
      <c r="AGT214" s="9"/>
      <c r="AGU214" s="9"/>
      <c r="AGV214" s="9"/>
      <c r="AGW214" s="9"/>
      <c r="AGX214" s="9"/>
      <c r="AGY214" s="9"/>
      <c r="AGZ214" s="9"/>
      <c r="AHA214" s="9"/>
      <c r="AHB214" s="9"/>
      <c r="AHC214" s="9"/>
      <c r="AHD214" s="9"/>
      <c r="AHE214" s="9"/>
      <c r="AHF214" s="9"/>
      <c r="AHG214" s="9"/>
      <c r="AHH214" s="9"/>
      <c r="AHI214" s="9"/>
      <c r="AHJ214" s="9"/>
      <c r="AHK214" s="9"/>
      <c r="AHL214" s="9"/>
      <c r="AHM214" s="9"/>
      <c r="AHN214" s="9"/>
      <c r="AHO214" s="9"/>
      <c r="AHP214" s="9"/>
      <c r="AHQ214" s="9"/>
      <c r="AHR214" s="9"/>
      <c r="AHS214" s="9"/>
      <c r="AHT214" s="9"/>
      <c r="AHU214" s="9"/>
      <c r="AHV214" s="9"/>
      <c r="AHW214" s="9"/>
      <c r="AHX214" s="9"/>
      <c r="AHY214" s="9"/>
      <c r="AHZ214" s="9"/>
      <c r="AIA214" s="9"/>
      <c r="AIB214" s="9"/>
      <c r="AIC214" s="9"/>
      <c r="AID214" s="9"/>
      <c r="AIE214" s="9"/>
      <c r="AIF214" s="9"/>
      <c r="AIG214" s="9"/>
      <c r="AIH214" s="9"/>
      <c r="AII214" s="9"/>
      <c r="AIJ214" s="9"/>
      <c r="AIK214" s="9"/>
      <c r="AIL214" s="9"/>
      <c r="AIM214" s="9"/>
      <c r="AIN214" s="9"/>
      <c r="AIO214" s="9"/>
      <c r="AIP214" s="9"/>
      <c r="AIQ214" s="9"/>
      <c r="AIR214" s="9"/>
      <c r="AIS214" s="9"/>
      <c r="AIT214" s="9"/>
      <c r="AIU214" s="9"/>
      <c r="AIV214" s="9"/>
      <c r="AIW214" s="9"/>
      <c r="AIX214" s="9"/>
      <c r="AIY214" s="9"/>
      <c r="AIZ214" s="9"/>
      <c r="AJA214" s="9"/>
      <c r="AJB214" s="9"/>
      <c r="AJC214" s="9"/>
      <c r="AJD214" s="9"/>
      <c r="AJE214" s="9"/>
      <c r="AJF214" s="9"/>
      <c r="AJG214" s="9"/>
      <c r="AJH214" s="9"/>
      <c r="AJI214" s="9"/>
      <c r="AJJ214" s="9"/>
      <c r="AJK214" s="9"/>
      <c r="AJL214" s="9"/>
      <c r="AJM214" s="9"/>
      <c r="AJN214" s="9"/>
      <c r="AJO214" s="9"/>
      <c r="AJP214" s="9"/>
      <c r="AJQ214" s="9"/>
      <c r="AJR214" s="9"/>
      <c r="AJS214" s="9"/>
      <c r="AJT214" s="9"/>
      <c r="AJU214" s="9"/>
      <c r="AJV214" s="9"/>
      <c r="AJW214" s="9"/>
      <c r="AJX214" s="9"/>
      <c r="AJY214" s="9"/>
      <c r="AJZ214" s="9"/>
      <c r="AKA214" s="9"/>
      <c r="AKB214" s="9"/>
      <c r="AKC214" s="9"/>
      <c r="AKD214" s="9"/>
      <c r="AKE214" s="9"/>
      <c r="AKF214" s="9"/>
      <c r="AKG214" s="9"/>
      <c r="AKH214" s="9"/>
      <c r="AKI214" s="9"/>
      <c r="AKJ214" s="9"/>
      <c r="AKK214" s="9"/>
      <c r="AKL214" s="9"/>
      <c r="AKM214" s="9"/>
      <c r="AKN214" s="9"/>
      <c r="AKO214" s="9"/>
      <c r="AKP214" s="9"/>
      <c r="AKQ214" s="9"/>
      <c r="AKR214" s="9"/>
      <c r="AKS214" s="9"/>
      <c r="AKT214" s="9"/>
      <c r="AKU214" s="9"/>
      <c r="AKV214" s="9"/>
      <c r="AKW214" s="9"/>
      <c r="AKX214" s="9"/>
      <c r="AKY214" s="9"/>
      <c r="AKZ214" s="9"/>
      <c r="ALA214" s="9"/>
      <c r="ALB214" s="9"/>
      <c r="ALC214" s="9"/>
      <c r="ALD214" s="9"/>
      <c r="ALE214" s="9"/>
      <c r="ALF214" s="9"/>
      <c r="ALG214" s="9"/>
      <c r="ALH214" s="9"/>
      <c r="ALI214" s="9"/>
      <c r="ALJ214" s="9"/>
      <c r="ALK214" s="9"/>
      <c r="ALL214" s="9"/>
      <c r="ALM214" s="9"/>
      <c r="ALN214" s="9"/>
      <c r="ALO214" s="9"/>
      <c r="ALP214" s="9"/>
      <c r="ALQ214" s="9"/>
      <c r="ALR214" s="9"/>
      <c r="ALS214" s="9"/>
      <c r="ALT214" s="9"/>
      <c r="ALU214" s="9"/>
      <c r="ALV214" s="9"/>
      <c r="ALW214" s="9"/>
      <c r="ALX214" s="9"/>
      <c r="ALY214" s="9"/>
      <c r="ALZ214" s="9"/>
      <c r="AMA214" s="9"/>
      <c r="AMB214" s="9"/>
      <c r="AMC214" s="9"/>
      <c r="AMD214" s="9"/>
      <c r="AME214" s="9"/>
      <c r="AMF214" s="9"/>
      <c r="AMG214" s="9"/>
      <c r="AMH214" s="9"/>
      <c r="AMI214" s="9"/>
      <c r="AMJ214" s="9"/>
      <c r="AMK214" s="9"/>
    </row>
    <row r="215" spans="1:1027" ht="15.75" x14ac:dyDescent="0.25">
      <c r="A215" s="44" t="s">
        <v>422</v>
      </c>
      <c r="B215" s="53" t="s">
        <v>99</v>
      </c>
      <c r="C215" s="144" t="s">
        <v>78</v>
      </c>
      <c r="D215" s="86">
        <v>294.75</v>
      </c>
      <c r="E215" s="102">
        <v>10</v>
      </c>
      <c r="F215" s="103">
        <v>12</v>
      </c>
      <c r="G215" s="103">
        <v>8</v>
      </c>
      <c r="H215" s="100">
        <f t="shared" si="38"/>
        <v>30</v>
      </c>
      <c r="I215" s="103">
        <v>12</v>
      </c>
      <c r="J215" s="103">
        <v>16</v>
      </c>
      <c r="K215" s="103">
        <v>28</v>
      </c>
      <c r="L215" s="100">
        <f t="shared" si="39"/>
        <v>56</v>
      </c>
      <c r="M215" s="103">
        <v>22</v>
      </c>
      <c r="N215" s="103">
        <v>26</v>
      </c>
      <c r="O215" s="103">
        <v>20</v>
      </c>
      <c r="P215" s="100">
        <f t="shared" si="40"/>
        <v>68</v>
      </c>
      <c r="Q215" s="103">
        <v>14</v>
      </c>
      <c r="R215" s="103">
        <v>22</v>
      </c>
      <c r="S215" s="103">
        <v>12</v>
      </c>
      <c r="T215" s="100">
        <f t="shared" si="41"/>
        <v>48</v>
      </c>
      <c r="U215" s="100">
        <f t="shared" si="42"/>
        <v>202</v>
      </c>
      <c r="V215" s="100">
        <f t="shared" si="43"/>
        <v>59539.5</v>
      </c>
      <c r="W215" s="126"/>
      <c r="X215" s="131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122"/>
      <c r="AJ215" s="122"/>
      <c r="AK215" s="122"/>
    </row>
    <row r="216" spans="1:1027" ht="15.75" x14ac:dyDescent="0.25">
      <c r="A216" s="44" t="s">
        <v>423</v>
      </c>
      <c r="B216" s="45" t="s">
        <v>100</v>
      </c>
      <c r="C216" s="70" t="s">
        <v>78</v>
      </c>
      <c r="D216" s="86">
        <v>305.79000000000002</v>
      </c>
      <c r="E216" s="102">
        <v>6</v>
      </c>
      <c r="F216" s="103">
        <v>18</v>
      </c>
      <c r="G216" s="103">
        <v>16</v>
      </c>
      <c r="H216" s="100">
        <f t="shared" si="38"/>
        <v>40</v>
      </c>
      <c r="I216" s="103">
        <v>12</v>
      </c>
      <c r="J216" s="103">
        <v>12</v>
      </c>
      <c r="K216" s="103">
        <v>10</v>
      </c>
      <c r="L216" s="100">
        <f t="shared" si="39"/>
        <v>34</v>
      </c>
      <c r="M216" s="103">
        <v>16</v>
      </c>
      <c r="N216" s="103">
        <v>20</v>
      </c>
      <c r="O216" s="103">
        <v>12</v>
      </c>
      <c r="P216" s="100">
        <f t="shared" si="40"/>
        <v>48</v>
      </c>
      <c r="Q216" s="103">
        <v>8</v>
      </c>
      <c r="R216" s="103">
        <v>10</v>
      </c>
      <c r="S216" s="103">
        <v>10</v>
      </c>
      <c r="T216" s="100">
        <f t="shared" si="41"/>
        <v>28</v>
      </c>
      <c r="U216" s="100">
        <f t="shared" si="42"/>
        <v>150</v>
      </c>
      <c r="V216" s="100">
        <f t="shared" si="43"/>
        <v>45868.5</v>
      </c>
      <c r="W216" s="126"/>
      <c r="X216" s="131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2"/>
      <c r="AJ216" s="122"/>
      <c r="AK216" s="122"/>
    </row>
    <row r="217" spans="1:1027" ht="15.75" x14ac:dyDescent="0.25">
      <c r="A217" s="44" t="s">
        <v>424</v>
      </c>
      <c r="B217" s="45" t="s">
        <v>101</v>
      </c>
      <c r="C217" s="48" t="s">
        <v>78</v>
      </c>
      <c r="D217" s="83">
        <v>1300.8800000000001</v>
      </c>
      <c r="E217" s="102"/>
      <c r="F217" s="103">
        <v>14</v>
      </c>
      <c r="G217" s="103">
        <v>14</v>
      </c>
      <c r="H217" s="100">
        <f t="shared" si="38"/>
        <v>28</v>
      </c>
      <c r="I217" s="103">
        <v>10</v>
      </c>
      <c r="J217" s="103">
        <v>10</v>
      </c>
      <c r="K217" s="103">
        <v>6</v>
      </c>
      <c r="L217" s="100">
        <f t="shared" si="39"/>
        <v>26</v>
      </c>
      <c r="M217" s="103">
        <v>8</v>
      </c>
      <c r="N217" s="103">
        <v>8</v>
      </c>
      <c r="O217" s="103">
        <v>8</v>
      </c>
      <c r="P217" s="100">
        <f t="shared" si="40"/>
        <v>24</v>
      </c>
      <c r="Q217" s="103">
        <v>6</v>
      </c>
      <c r="R217" s="103">
        <v>8</v>
      </c>
      <c r="S217" s="103">
        <v>6</v>
      </c>
      <c r="T217" s="100">
        <f t="shared" si="41"/>
        <v>20</v>
      </c>
      <c r="U217" s="100">
        <f t="shared" si="42"/>
        <v>98</v>
      </c>
      <c r="V217" s="100">
        <f t="shared" si="43"/>
        <v>127486.24</v>
      </c>
      <c r="W217" s="126"/>
      <c r="X217" s="131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</row>
    <row r="218" spans="1:1027" ht="15.75" x14ac:dyDescent="0.25">
      <c r="A218" s="44" t="s">
        <v>425</v>
      </c>
      <c r="B218" s="45" t="s">
        <v>102</v>
      </c>
      <c r="C218" s="48" t="s">
        <v>78</v>
      </c>
      <c r="D218" s="83">
        <v>1131.8599999999999</v>
      </c>
      <c r="E218" s="102"/>
      <c r="F218" s="103"/>
      <c r="G218" s="103">
        <v>2</v>
      </c>
      <c r="H218" s="100">
        <f t="shared" si="38"/>
        <v>2</v>
      </c>
      <c r="I218" s="103"/>
      <c r="J218" s="103">
        <v>4</v>
      </c>
      <c r="K218" s="103"/>
      <c r="L218" s="100">
        <f t="shared" si="39"/>
        <v>4</v>
      </c>
      <c r="M218" s="103"/>
      <c r="N218" s="103">
        <v>2</v>
      </c>
      <c r="O218" s="103"/>
      <c r="P218" s="100">
        <f t="shared" si="40"/>
        <v>2</v>
      </c>
      <c r="Q218" s="103">
        <v>2</v>
      </c>
      <c r="R218" s="103"/>
      <c r="S218" s="103"/>
      <c r="T218" s="100">
        <f t="shared" si="41"/>
        <v>2</v>
      </c>
      <c r="U218" s="100">
        <f t="shared" si="42"/>
        <v>10</v>
      </c>
      <c r="V218" s="100">
        <f t="shared" si="43"/>
        <v>11318.599999999999</v>
      </c>
      <c r="W218" s="126"/>
      <c r="X218" s="131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22"/>
      <c r="AJ218" s="122"/>
      <c r="AK218" s="122"/>
    </row>
    <row r="219" spans="1:1027" ht="15.75" x14ac:dyDescent="0.25">
      <c r="A219" s="44" t="s">
        <v>426</v>
      </c>
      <c r="B219" s="45" t="s">
        <v>103</v>
      </c>
      <c r="C219" s="48" t="s">
        <v>78</v>
      </c>
      <c r="D219" s="85">
        <v>749.69</v>
      </c>
      <c r="E219" s="104">
        <v>12</v>
      </c>
      <c r="F219" s="103">
        <v>25</v>
      </c>
      <c r="G219" s="103">
        <v>18</v>
      </c>
      <c r="H219" s="100">
        <f t="shared" si="38"/>
        <v>55</v>
      </c>
      <c r="I219" s="103">
        <v>15</v>
      </c>
      <c r="J219" s="103">
        <v>25</v>
      </c>
      <c r="K219" s="103">
        <v>20</v>
      </c>
      <c r="L219" s="100">
        <f t="shared" si="39"/>
        <v>60</v>
      </c>
      <c r="M219" s="104">
        <v>18</v>
      </c>
      <c r="N219" s="103">
        <v>23</v>
      </c>
      <c r="O219" s="103">
        <v>16</v>
      </c>
      <c r="P219" s="100">
        <f t="shared" si="40"/>
        <v>57</v>
      </c>
      <c r="Q219" s="103">
        <v>18</v>
      </c>
      <c r="R219" s="103">
        <v>26</v>
      </c>
      <c r="S219" s="103">
        <v>24</v>
      </c>
      <c r="T219" s="100">
        <f t="shared" si="41"/>
        <v>68</v>
      </c>
      <c r="U219" s="100">
        <f t="shared" si="42"/>
        <v>240</v>
      </c>
      <c r="V219" s="100">
        <f t="shared" si="43"/>
        <v>179925.6</v>
      </c>
      <c r="W219" s="126"/>
      <c r="X219" s="131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</row>
    <row r="220" spans="1:1027" ht="17.25" customHeight="1" x14ac:dyDescent="0.25">
      <c r="A220" s="44" t="s">
        <v>427</v>
      </c>
      <c r="B220" s="53" t="s">
        <v>134</v>
      </c>
      <c r="C220" s="48" t="s">
        <v>54</v>
      </c>
      <c r="D220" s="85">
        <v>2497.3000000000002</v>
      </c>
      <c r="E220" s="104">
        <v>4</v>
      </c>
      <c r="F220" s="103">
        <v>2</v>
      </c>
      <c r="G220" s="103"/>
      <c r="H220" s="100">
        <f t="shared" si="38"/>
        <v>6</v>
      </c>
      <c r="I220" s="103"/>
      <c r="J220" s="103"/>
      <c r="K220" s="103"/>
      <c r="L220" s="100">
        <f t="shared" si="39"/>
        <v>0</v>
      </c>
      <c r="M220" s="104"/>
      <c r="N220" s="103"/>
      <c r="O220" s="103"/>
      <c r="P220" s="100">
        <f t="shared" si="40"/>
        <v>0</v>
      </c>
      <c r="Q220" s="103"/>
      <c r="R220" s="103">
        <v>8</v>
      </c>
      <c r="S220" s="103">
        <v>6</v>
      </c>
      <c r="T220" s="100">
        <f t="shared" si="41"/>
        <v>14</v>
      </c>
      <c r="U220" s="100">
        <f t="shared" si="42"/>
        <v>20</v>
      </c>
      <c r="V220" s="100">
        <f t="shared" si="43"/>
        <v>49946</v>
      </c>
      <c r="W220" s="126"/>
      <c r="X220" s="131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</row>
    <row r="221" spans="1:1027" ht="31.5" x14ac:dyDescent="0.25">
      <c r="A221" s="44" t="s">
        <v>428</v>
      </c>
      <c r="B221" s="53" t="s">
        <v>135</v>
      </c>
      <c r="C221" s="77" t="s">
        <v>526</v>
      </c>
      <c r="D221" s="83">
        <v>0.43</v>
      </c>
      <c r="E221" s="104">
        <v>35698</v>
      </c>
      <c r="F221" s="103">
        <v>54125</v>
      </c>
      <c r="G221" s="103">
        <v>32458</v>
      </c>
      <c r="H221" s="100">
        <f t="shared" si="38"/>
        <v>122281</v>
      </c>
      <c r="I221" s="103">
        <v>42368</v>
      </c>
      <c r="J221" s="103">
        <v>35874</v>
      </c>
      <c r="K221" s="103">
        <v>67825</v>
      </c>
      <c r="L221" s="100">
        <f t="shared" si="39"/>
        <v>146067</v>
      </c>
      <c r="M221" s="103">
        <v>52146</v>
      </c>
      <c r="N221" s="103">
        <v>74123</v>
      </c>
      <c r="O221" s="103">
        <v>65218</v>
      </c>
      <c r="P221" s="100">
        <f t="shared" si="40"/>
        <v>191487</v>
      </c>
      <c r="Q221" s="103">
        <v>58932</v>
      </c>
      <c r="R221" s="103">
        <v>62475</v>
      </c>
      <c r="S221" s="103">
        <v>25410</v>
      </c>
      <c r="T221" s="100">
        <f t="shared" si="41"/>
        <v>146817</v>
      </c>
      <c r="U221" s="100">
        <f t="shared" si="42"/>
        <v>606652</v>
      </c>
      <c r="V221" s="100">
        <f t="shared" si="43"/>
        <v>260860.36</v>
      </c>
      <c r="W221" s="126"/>
      <c r="X221" s="131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</row>
    <row r="222" spans="1:1027" ht="31.5" x14ac:dyDescent="0.25">
      <c r="A222" s="44" t="s">
        <v>429</v>
      </c>
      <c r="B222" s="53" t="s">
        <v>136</v>
      </c>
      <c r="C222" s="48" t="s">
        <v>137</v>
      </c>
      <c r="D222" s="83">
        <v>1.23</v>
      </c>
      <c r="E222" s="102"/>
      <c r="F222" s="116"/>
      <c r="G222" s="116"/>
      <c r="H222" s="100">
        <f t="shared" si="38"/>
        <v>0</v>
      </c>
      <c r="I222" s="117">
        <v>198725</v>
      </c>
      <c r="J222" s="121">
        <v>185373</v>
      </c>
      <c r="K222" s="121">
        <v>215210</v>
      </c>
      <c r="L222" s="107">
        <f t="shared" si="39"/>
        <v>599308</v>
      </c>
      <c r="M222" s="121">
        <v>186523</v>
      </c>
      <c r="N222" s="121">
        <v>305829.26</v>
      </c>
      <c r="O222" s="117">
        <v>169989</v>
      </c>
      <c r="P222" s="107">
        <f t="shared" si="40"/>
        <v>662341.26</v>
      </c>
      <c r="Q222" s="116"/>
      <c r="R222" s="116"/>
      <c r="S222" s="116"/>
      <c r="T222" s="100">
        <f t="shared" si="41"/>
        <v>0</v>
      </c>
      <c r="U222" s="110">
        <f t="shared" si="42"/>
        <v>1261649.26</v>
      </c>
      <c r="V222" s="100">
        <f t="shared" si="43"/>
        <v>1551828.5898</v>
      </c>
      <c r="W222" s="164">
        <f>1261649.26-U222</f>
        <v>0</v>
      </c>
      <c r="X222" s="131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</row>
    <row r="223" spans="1:1027" s="2" customFormat="1" ht="31.5" x14ac:dyDescent="0.25">
      <c r="A223" s="44" t="s">
        <v>430</v>
      </c>
      <c r="B223" s="53" t="s">
        <v>138</v>
      </c>
      <c r="C223" s="48" t="s">
        <v>131</v>
      </c>
      <c r="D223" s="83">
        <v>12.92</v>
      </c>
      <c r="E223" s="103"/>
      <c r="F223" s="103"/>
      <c r="G223" s="103"/>
      <c r="H223" s="100">
        <f t="shared" si="38"/>
        <v>0</v>
      </c>
      <c r="I223" s="117">
        <v>37463</v>
      </c>
      <c r="J223" s="117">
        <f>36856.3-1998.14</f>
        <v>34858.160000000003</v>
      </c>
      <c r="K223" s="117">
        <v>29842</v>
      </c>
      <c r="L223" s="107">
        <f t="shared" si="39"/>
        <v>102163.16</v>
      </c>
      <c r="M223" s="117">
        <v>32950</v>
      </c>
      <c r="N223" s="117">
        <v>38485.5</v>
      </c>
      <c r="O223" s="117">
        <v>35967</v>
      </c>
      <c r="P223" s="107">
        <f t="shared" si="40"/>
        <v>107402.5</v>
      </c>
      <c r="Q223" s="103"/>
      <c r="R223" s="103"/>
      <c r="S223" s="103"/>
      <c r="T223" s="100">
        <f t="shared" si="41"/>
        <v>0</v>
      </c>
      <c r="U223" s="110">
        <f t="shared" si="42"/>
        <v>209565.66</v>
      </c>
      <c r="V223" s="100">
        <f t="shared" si="43"/>
        <v>2707588.3272000002</v>
      </c>
      <c r="W223" s="164"/>
      <c r="X223" s="133"/>
      <c r="Y223" s="134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  <c r="AML223"/>
      <c r="AMM223"/>
    </row>
    <row r="224" spans="1:1027" s="2" customFormat="1" ht="47.25" x14ac:dyDescent="0.25">
      <c r="A224" s="44" t="s">
        <v>431</v>
      </c>
      <c r="B224" s="45" t="s">
        <v>139</v>
      </c>
      <c r="C224" s="77" t="s">
        <v>140</v>
      </c>
      <c r="D224" s="83">
        <v>2079.33</v>
      </c>
      <c r="E224" s="104"/>
      <c r="F224" s="103"/>
      <c r="G224" s="103"/>
      <c r="H224" s="100">
        <f t="shared" si="38"/>
        <v>0</v>
      </c>
      <c r="I224" s="103"/>
      <c r="J224" s="103"/>
      <c r="K224" s="103"/>
      <c r="L224" s="100">
        <f t="shared" si="39"/>
        <v>0</v>
      </c>
      <c r="M224" s="103"/>
      <c r="N224" s="103"/>
      <c r="O224" s="103"/>
      <c r="P224" s="100">
        <f t="shared" si="40"/>
        <v>0</v>
      </c>
      <c r="Q224" s="103">
        <v>213</v>
      </c>
      <c r="R224" s="103"/>
      <c r="S224" s="103"/>
      <c r="T224" s="100">
        <f t="shared" si="41"/>
        <v>213</v>
      </c>
      <c r="U224" s="100">
        <f t="shared" si="42"/>
        <v>213</v>
      </c>
      <c r="V224" s="100">
        <f t="shared" si="43"/>
        <v>442897.29</v>
      </c>
      <c r="W224" s="126">
        <f t="shared" si="44"/>
        <v>0</v>
      </c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  <c r="AK224" s="134"/>
      <c r="AML224"/>
      <c r="AMM224"/>
    </row>
    <row r="225" spans="1:37 1026:1027" ht="47.25" customHeight="1" x14ac:dyDescent="0.25">
      <c r="A225" s="44" t="s">
        <v>432</v>
      </c>
      <c r="B225" s="45" t="s">
        <v>520</v>
      </c>
      <c r="C225" s="48" t="s">
        <v>140</v>
      </c>
      <c r="D225" s="85">
        <v>956.03</v>
      </c>
      <c r="E225" s="104"/>
      <c r="F225" s="103"/>
      <c r="G225" s="103"/>
      <c r="H225" s="100">
        <f t="shared" si="38"/>
        <v>0</v>
      </c>
      <c r="I225" s="103">
        <v>213</v>
      </c>
      <c r="J225" s="103"/>
      <c r="K225" s="103"/>
      <c r="L225" s="100">
        <f t="shared" si="39"/>
        <v>213</v>
      </c>
      <c r="M225" s="103"/>
      <c r="N225" s="103"/>
      <c r="O225" s="103"/>
      <c r="P225" s="100">
        <f t="shared" si="40"/>
        <v>0</v>
      </c>
      <c r="Q225" s="103"/>
      <c r="R225" s="103"/>
      <c r="S225" s="103"/>
      <c r="T225" s="100">
        <f t="shared" si="41"/>
        <v>0</v>
      </c>
      <c r="U225" s="100">
        <f t="shared" si="42"/>
        <v>213</v>
      </c>
      <c r="V225" s="100">
        <f t="shared" si="43"/>
        <v>203634.38999999998</v>
      </c>
      <c r="W225" s="126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  <c r="AI225" s="122"/>
      <c r="AJ225" s="122"/>
      <c r="AK225" s="122"/>
    </row>
    <row r="226" spans="1:37 1026:1027" s="15" customFormat="1" ht="15.75" x14ac:dyDescent="0.25">
      <c r="A226" s="44" t="s">
        <v>433</v>
      </c>
      <c r="B226" s="53" t="s">
        <v>556</v>
      </c>
      <c r="C226" s="48" t="s">
        <v>141</v>
      </c>
      <c r="D226" s="85">
        <v>17121.54</v>
      </c>
      <c r="E226" s="102"/>
      <c r="F226" s="103"/>
      <c r="G226" s="103"/>
      <c r="H226" s="100">
        <f t="shared" si="38"/>
        <v>0</v>
      </c>
      <c r="I226" s="103"/>
      <c r="J226" s="103">
        <v>5</v>
      </c>
      <c r="K226" s="103">
        <v>5</v>
      </c>
      <c r="L226" s="100">
        <f t="shared" si="39"/>
        <v>10</v>
      </c>
      <c r="M226" s="103">
        <v>6</v>
      </c>
      <c r="N226" s="103">
        <v>4</v>
      </c>
      <c r="O226" s="103">
        <v>4</v>
      </c>
      <c r="P226" s="100">
        <f t="shared" si="40"/>
        <v>14</v>
      </c>
      <c r="Q226" s="103"/>
      <c r="R226" s="103"/>
      <c r="S226" s="103"/>
      <c r="T226" s="100">
        <f t="shared" si="41"/>
        <v>0</v>
      </c>
      <c r="U226" s="100">
        <f t="shared" si="42"/>
        <v>24</v>
      </c>
      <c r="V226" s="100">
        <f t="shared" si="43"/>
        <v>410916.96</v>
      </c>
      <c r="W226" s="126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29"/>
      <c r="AK226" s="129"/>
      <c r="AML226" s="10"/>
      <c r="AMM226" s="10"/>
    </row>
    <row r="227" spans="1:37 1026:1027" ht="31.5" x14ac:dyDescent="0.25">
      <c r="A227" s="44" t="s">
        <v>240</v>
      </c>
      <c r="B227" s="80" t="s">
        <v>142</v>
      </c>
      <c r="C227" s="48"/>
      <c r="D227" s="85"/>
      <c r="E227" s="102"/>
      <c r="F227" s="103"/>
      <c r="G227" s="103"/>
      <c r="H227" s="100">
        <f t="shared" si="38"/>
        <v>0</v>
      </c>
      <c r="I227" s="103"/>
      <c r="J227" s="103"/>
      <c r="K227" s="103"/>
      <c r="L227" s="100">
        <f t="shared" si="39"/>
        <v>0</v>
      </c>
      <c r="M227" s="103"/>
      <c r="N227" s="103"/>
      <c r="O227" s="103"/>
      <c r="P227" s="100">
        <f t="shared" si="40"/>
        <v>0</v>
      </c>
      <c r="Q227" s="103"/>
      <c r="R227" s="103"/>
      <c r="S227" s="103"/>
      <c r="T227" s="100">
        <f t="shared" si="41"/>
        <v>0</v>
      </c>
      <c r="U227" s="100">
        <f t="shared" si="42"/>
        <v>0</v>
      </c>
      <c r="V227" s="100">
        <f t="shared" si="43"/>
        <v>0</v>
      </c>
      <c r="W227" s="126">
        <f t="shared" si="44"/>
        <v>0</v>
      </c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122"/>
      <c r="AJ227" s="122"/>
      <c r="AK227" s="122"/>
    </row>
    <row r="228" spans="1:37 1026:1027" ht="31.5" x14ac:dyDescent="0.25">
      <c r="A228" s="44" t="s">
        <v>434</v>
      </c>
      <c r="B228" s="53" t="s">
        <v>143</v>
      </c>
      <c r="C228" s="48" t="s">
        <v>144</v>
      </c>
      <c r="D228" s="83">
        <v>580.63</v>
      </c>
      <c r="E228" s="102"/>
      <c r="F228" s="103"/>
      <c r="G228" s="103"/>
      <c r="H228" s="100">
        <f t="shared" si="38"/>
        <v>0</v>
      </c>
      <c r="I228" s="103"/>
      <c r="J228" s="103">
        <v>114</v>
      </c>
      <c r="K228" s="103"/>
      <c r="L228" s="100">
        <f t="shared" si="39"/>
        <v>114</v>
      </c>
      <c r="M228" s="103"/>
      <c r="N228" s="103"/>
      <c r="O228" s="103"/>
      <c r="P228" s="100">
        <f t="shared" si="40"/>
        <v>0</v>
      </c>
      <c r="Q228" s="103"/>
      <c r="R228" s="103"/>
      <c r="S228" s="103"/>
      <c r="T228" s="100">
        <f t="shared" si="41"/>
        <v>0</v>
      </c>
      <c r="U228" s="100">
        <f t="shared" si="42"/>
        <v>114</v>
      </c>
      <c r="V228" s="100">
        <f t="shared" si="43"/>
        <v>66191.819999999992</v>
      </c>
      <c r="W228" s="126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122"/>
      <c r="AJ228" s="122"/>
      <c r="AK228" s="122"/>
    </row>
    <row r="229" spans="1:37 1026:1027" ht="31.5" x14ac:dyDescent="0.25">
      <c r="A229" s="44" t="s">
        <v>435</v>
      </c>
      <c r="B229" s="53" t="s">
        <v>145</v>
      </c>
      <c r="C229" s="48" t="s">
        <v>144</v>
      </c>
      <c r="D229" s="83">
        <v>580.63</v>
      </c>
      <c r="E229" s="102"/>
      <c r="F229" s="103"/>
      <c r="G229" s="103"/>
      <c r="H229" s="100">
        <f t="shared" si="38"/>
        <v>0</v>
      </c>
      <c r="I229" s="103"/>
      <c r="J229" s="103"/>
      <c r="K229" s="103"/>
      <c r="L229" s="100">
        <f t="shared" si="39"/>
        <v>0</v>
      </c>
      <c r="M229" s="103"/>
      <c r="N229" s="103"/>
      <c r="O229" s="103"/>
      <c r="P229" s="100">
        <f t="shared" si="40"/>
        <v>0</v>
      </c>
      <c r="Q229" s="103">
        <v>114</v>
      </c>
      <c r="R229" s="103">
        <v>0</v>
      </c>
      <c r="S229" s="103">
        <v>0</v>
      </c>
      <c r="T229" s="100">
        <f t="shared" si="41"/>
        <v>114</v>
      </c>
      <c r="U229" s="100">
        <f t="shared" si="42"/>
        <v>114</v>
      </c>
      <c r="V229" s="100">
        <f t="shared" si="43"/>
        <v>66191.819999999992</v>
      </c>
      <c r="W229" s="126">
        <f t="shared" si="44"/>
        <v>0</v>
      </c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  <c r="AI229" s="122"/>
      <c r="AJ229" s="122"/>
      <c r="AK229" s="122"/>
    </row>
    <row r="230" spans="1:37 1026:1027" ht="15.75" x14ac:dyDescent="0.25">
      <c r="A230" s="44" t="s">
        <v>436</v>
      </c>
      <c r="B230" s="53" t="s">
        <v>146</v>
      </c>
      <c r="C230" s="48" t="s">
        <v>125</v>
      </c>
      <c r="D230" s="83">
        <v>535.34</v>
      </c>
      <c r="E230" s="102"/>
      <c r="F230" s="103"/>
      <c r="G230" s="103"/>
      <c r="H230" s="100">
        <f t="shared" si="38"/>
        <v>0</v>
      </c>
      <c r="I230" s="103"/>
      <c r="J230" s="103">
        <v>114</v>
      </c>
      <c r="K230" s="103">
        <v>114</v>
      </c>
      <c r="L230" s="100">
        <f t="shared" si="39"/>
        <v>228</v>
      </c>
      <c r="M230" s="103">
        <v>114</v>
      </c>
      <c r="N230" s="103">
        <v>114</v>
      </c>
      <c r="O230" s="103">
        <v>114</v>
      </c>
      <c r="P230" s="100">
        <f t="shared" si="40"/>
        <v>342</v>
      </c>
      <c r="Q230" s="103">
        <v>114</v>
      </c>
      <c r="R230" s="103"/>
      <c r="S230" s="103"/>
      <c r="T230" s="100">
        <f t="shared" si="41"/>
        <v>114</v>
      </c>
      <c r="U230" s="100">
        <f t="shared" si="42"/>
        <v>684</v>
      </c>
      <c r="V230" s="100">
        <f t="shared" si="43"/>
        <v>366172.56</v>
      </c>
      <c r="W230" s="126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122"/>
      <c r="AJ230" s="122"/>
      <c r="AK230" s="122"/>
    </row>
    <row r="231" spans="1:37 1026:1027" ht="15.75" x14ac:dyDescent="0.25">
      <c r="A231" s="44" t="s">
        <v>437</v>
      </c>
      <c r="B231" s="53" t="s">
        <v>147</v>
      </c>
      <c r="C231" s="48" t="s">
        <v>125</v>
      </c>
      <c r="D231" s="163">
        <v>1514</v>
      </c>
      <c r="E231" s="102"/>
      <c r="F231" s="103"/>
      <c r="G231" s="103"/>
      <c r="H231" s="100">
        <f t="shared" si="38"/>
        <v>0</v>
      </c>
      <c r="I231" s="103"/>
      <c r="J231" s="103"/>
      <c r="K231" s="103">
        <v>1</v>
      </c>
      <c r="L231" s="100">
        <f t="shared" si="39"/>
        <v>1</v>
      </c>
      <c r="M231" s="103"/>
      <c r="N231" s="103">
        <v>1</v>
      </c>
      <c r="O231" s="103">
        <v>1</v>
      </c>
      <c r="P231" s="100">
        <f t="shared" si="40"/>
        <v>2</v>
      </c>
      <c r="Q231" s="103"/>
      <c r="R231" s="103"/>
      <c r="S231" s="103"/>
      <c r="T231" s="100">
        <v>1</v>
      </c>
      <c r="U231" s="100">
        <f t="shared" si="42"/>
        <v>4</v>
      </c>
      <c r="V231" s="100">
        <f t="shared" si="43"/>
        <v>6056</v>
      </c>
      <c r="W231" s="126" t="s">
        <v>549</v>
      </c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  <c r="AI231" s="122"/>
      <c r="AJ231" s="122"/>
      <c r="AK231" s="122"/>
    </row>
    <row r="232" spans="1:37 1026:1027" ht="47.25" x14ac:dyDescent="0.25">
      <c r="A232" s="44" t="s">
        <v>241</v>
      </c>
      <c r="B232" s="80" t="s">
        <v>228</v>
      </c>
      <c r="C232" s="48"/>
      <c r="D232" s="85"/>
      <c r="E232" s="102"/>
      <c r="F232" s="103"/>
      <c r="G232" s="103"/>
      <c r="H232" s="100">
        <f t="shared" si="38"/>
        <v>0</v>
      </c>
      <c r="I232" s="103"/>
      <c r="J232" s="103"/>
      <c r="K232" s="103"/>
      <c r="L232" s="100">
        <f t="shared" si="39"/>
        <v>0</v>
      </c>
      <c r="M232" s="103"/>
      <c r="N232" s="103"/>
      <c r="O232" s="103"/>
      <c r="P232" s="100">
        <f t="shared" si="40"/>
        <v>0</v>
      </c>
      <c r="Q232" s="103"/>
      <c r="R232" s="103"/>
      <c r="S232" s="103"/>
      <c r="T232" s="100">
        <f t="shared" si="41"/>
        <v>0</v>
      </c>
      <c r="U232" s="100">
        <f t="shared" si="42"/>
        <v>0</v>
      </c>
      <c r="V232" s="100">
        <f t="shared" si="43"/>
        <v>0</v>
      </c>
      <c r="W232" s="126">
        <f t="shared" si="44"/>
        <v>0</v>
      </c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2"/>
      <c r="AH232" s="122"/>
      <c r="AI232" s="122"/>
      <c r="AJ232" s="122"/>
      <c r="AK232" s="122"/>
    </row>
    <row r="233" spans="1:37 1026:1027" ht="31.5" x14ac:dyDescent="0.25">
      <c r="A233" s="44" t="s">
        <v>438</v>
      </c>
      <c r="B233" s="53" t="s">
        <v>148</v>
      </c>
      <c r="C233" s="48" t="s">
        <v>517</v>
      </c>
      <c r="D233" s="83">
        <v>73.569999999999993</v>
      </c>
      <c r="E233" s="104">
        <v>240</v>
      </c>
      <c r="F233" s="103">
        <v>270</v>
      </c>
      <c r="G233" s="103">
        <v>285</v>
      </c>
      <c r="H233" s="100">
        <f t="shared" si="38"/>
        <v>795</v>
      </c>
      <c r="I233" s="103">
        <v>288</v>
      </c>
      <c r="J233" s="103">
        <v>240</v>
      </c>
      <c r="K233" s="103">
        <v>285</v>
      </c>
      <c r="L233" s="100">
        <f t="shared" si="39"/>
        <v>813</v>
      </c>
      <c r="M233" s="104">
        <v>295</v>
      </c>
      <c r="N233" s="103">
        <v>276</v>
      </c>
      <c r="O233" s="103">
        <v>280</v>
      </c>
      <c r="P233" s="100">
        <f t="shared" si="40"/>
        <v>851</v>
      </c>
      <c r="Q233" s="103">
        <v>284</v>
      </c>
      <c r="R233" s="103">
        <v>295</v>
      </c>
      <c r="S233" s="103">
        <v>265</v>
      </c>
      <c r="T233" s="100">
        <f t="shared" si="41"/>
        <v>844</v>
      </c>
      <c r="U233" s="100">
        <f t="shared" si="42"/>
        <v>3303</v>
      </c>
      <c r="V233" s="100">
        <f t="shared" si="43"/>
        <v>243001.71</v>
      </c>
      <c r="W233" s="126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2"/>
      <c r="AH233" s="122"/>
      <c r="AI233" s="122"/>
      <c r="AJ233" s="122"/>
      <c r="AK233" s="122"/>
    </row>
    <row r="234" spans="1:37 1026:1027" ht="15.75" x14ac:dyDescent="0.25">
      <c r="A234" s="44" t="s">
        <v>439</v>
      </c>
      <c r="B234" s="53" t="s">
        <v>149</v>
      </c>
      <c r="C234" s="48" t="s">
        <v>527</v>
      </c>
      <c r="D234" s="85">
        <v>316.08999999999997</v>
      </c>
      <c r="E234" s="104">
        <v>1.2</v>
      </c>
      <c r="F234" s="103">
        <v>1.6</v>
      </c>
      <c r="G234" s="103">
        <v>0.9</v>
      </c>
      <c r="H234" s="100">
        <f t="shared" si="38"/>
        <v>3.6999999999999997</v>
      </c>
      <c r="I234" s="103">
        <v>1</v>
      </c>
      <c r="J234" s="103">
        <v>1.05</v>
      </c>
      <c r="K234" s="103">
        <v>1.45</v>
      </c>
      <c r="L234" s="100">
        <f t="shared" si="39"/>
        <v>3.5</v>
      </c>
      <c r="M234" s="104">
        <v>1.35</v>
      </c>
      <c r="N234" s="103">
        <v>1.2</v>
      </c>
      <c r="O234" s="103">
        <v>1.2</v>
      </c>
      <c r="P234" s="100">
        <f t="shared" si="40"/>
        <v>3.75</v>
      </c>
      <c r="Q234" s="103">
        <v>1.25</v>
      </c>
      <c r="R234" s="103">
        <v>1.35</v>
      </c>
      <c r="S234" s="103">
        <v>1.2</v>
      </c>
      <c r="T234" s="100">
        <f t="shared" si="41"/>
        <v>3.8</v>
      </c>
      <c r="U234" s="100">
        <f t="shared" si="42"/>
        <v>14.75</v>
      </c>
      <c r="V234" s="100">
        <f t="shared" si="43"/>
        <v>4662.3274999999994</v>
      </c>
      <c r="W234" s="126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  <c r="AI234" s="122"/>
      <c r="AJ234" s="122"/>
      <c r="AK234" s="122"/>
    </row>
    <row r="235" spans="1:37 1026:1027" ht="31.5" x14ac:dyDescent="0.25">
      <c r="A235" s="44" t="s">
        <v>440</v>
      </c>
      <c r="B235" s="53" t="s">
        <v>150</v>
      </c>
      <c r="C235" s="48" t="s">
        <v>238</v>
      </c>
      <c r="D235" s="85"/>
      <c r="E235" s="118"/>
      <c r="F235" s="103"/>
      <c r="G235" s="103"/>
      <c r="H235" s="100">
        <f t="shared" si="38"/>
        <v>0</v>
      </c>
      <c r="I235" s="103"/>
      <c r="J235" s="103"/>
      <c r="K235" s="103"/>
      <c r="L235" s="100">
        <f t="shared" si="39"/>
        <v>0</v>
      </c>
      <c r="M235" s="103"/>
      <c r="N235" s="103"/>
      <c r="O235" s="103"/>
      <c r="P235" s="100">
        <f t="shared" si="40"/>
        <v>0</v>
      </c>
      <c r="Q235" s="103"/>
      <c r="R235" s="103"/>
      <c r="S235" s="103"/>
      <c r="T235" s="100">
        <f t="shared" si="41"/>
        <v>0</v>
      </c>
      <c r="U235" s="100">
        <f t="shared" si="42"/>
        <v>0</v>
      </c>
      <c r="V235" s="100">
        <f t="shared" si="43"/>
        <v>0</v>
      </c>
      <c r="W235" s="126">
        <f t="shared" si="44"/>
        <v>0</v>
      </c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2"/>
      <c r="AH235" s="122"/>
      <c r="AI235" s="122"/>
      <c r="AJ235" s="122"/>
      <c r="AK235" s="122"/>
    </row>
    <row r="236" spans="1:37 1026:1027" ht="30" customHeight="1" x14ac:dyDescent="0.25">
      <c r="A236" s="44" t="s">
        <v>441</v>
      </c>
      <c r="B236" s="53" t="s">
        <v>151</v>
      </c>
      <c r="C236" s="48" t="s">
        <v>152</v>
      </c>
      <c r="D236" s="85"/>
      <c r="E236" s="118"/>
      <c r="F236" s="103"/>
      <c r="G236" s="103"/>
      <c r="H236" s="100">
        <f t="shared" si="38"/>
        <v>0</v>
      </c>
      <c r="I236" s="103"/>
      <c r="J236" s="103"/>
      <c r="K236" s="103"/>
      <c r="L236" s="100">
        <f t="shared" si="39"/>
        <v>0</v>
      </c>
      <c r="M236" s="103"/>
      <c r="N236" s="103"/>
      <c r="O236" s="103"/>
      <c r="P236" s="100">
        <f t="shared" si="40"/>
        <v>0</v>
      </c>
      <c r="Q236" s="103"/>
      <c r="R236" s="103"/>
      <c r="S236" s="103"/>
      <c r="T236" s="100">
        <f t="shared" si="41"/>
        <v>0</v>
      </c>
      <c r="U236" s="100">
        <f t="shared" si="42"/>
        <v>0</v>
      </c>
      <c r="V236" s="100">
        <f t="shared" si="43"/>
        <v>0</v>
      </c>
      <c r="W236" s="126">
        <f t="shared" si="44"/>
        <v>0</v>
      </c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2"/>
      <c r="AH236" s="122"/>
      <c r="AI236" s="122"/>
      <c r="AJ236" s="122"/>
      <c r="AK236" s="122"/>
    </row>
    <row r="237" spans="1:37 1026:1027" ht="15.75" x14ac:dyDescent="0.25">
      <c r="A237" s="44" t="s">
        <v>442</v>
      </c>
      <c r="B237" s="45" t="s">
        <v>153</v>
      </c>
      <c r="C237" s="48" t="s">
        <v>78</v>
      </c>
      <c r="D237" s="85">
        <v>986.86</v>
      </c>
      <c r="E237" s="104">
        <v>243</v>
      </c>
      <c r="F237" s="103">
        <v>227</v>
      </c>
      <c r="G237" s="103">
        <v>267</v>
      </c>
      <c r="H237" s="100">
        <f t="shared" si="38"/>
        <v>737</v>
      </c>
      <c r="I237" s="103">
        <v>216</v>
      </c>
      <c r="J237" s="103">
        <v>253</v>
      </c>
      <c r="K237" s="103">
        <v>268</v>
      </c>
      <c r="L237" s="100">
        <f t="shared" si="39"/>
        <v>737</v>
      </c>
      <c r="M237" s="103">
        <v>248</v>
      </c>
      <c r="N237" s="103">
        <v>259</v>
      </c>
      <c r="O237" s="103">
        <v>215</v>
      </c>
      <c r="P237" s="100">
        <f t="shared" si="40"/>
        <v>722</v>
      </c>
      <c r="Q237" s="103">
        <v>235</v>
      </c>
      <c r="R237" s="103">
        <v>265</v>
      </c>
      <c r="S237" s="103">
        <v>247</v>
      </c>
      <c r="T237" s="100">
        <f t="shared" si="41"/>
        <v>747</v>
      </c>
      <c r="U237" s="100">
        <f t="shared" si="42"/>
        <v>2943</v>
      </c>
      <c r="V237" s="100">
        <f t="shared" si="43"/>
        <v>2904328.98</v>
      </c>
      <c r="W237" s="126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  <c r="AI237" s="122"/>
      <c r="AJ237" s="122"/>
      <c r="AK237" s="122"/>
    </row>
    <row r="238" spans="1:37 1026:1027" ht="15.75" x14ac:dyDescent="0.25">
      <c r="A238" s="44" t="s">
        <v>443</v>
      </c>
      <c r="B238" s="53" t="s">
        <v>154</v>
      </c>
      <c r="C238" s="48" t="s">
        <v>46</v>
      </c>
      <c r="D238" s="99">
        <v>233.17</v>
      </c>
      <c r="E238" s="104">
        <v>43</v>
      </c>
      <c r="F238" s="103">
        <v>30</v>
      </c>
      <c r="G238" s="103">
        <v>48</v>
      </c>
      <c r="H238" s="100">
        <f t="shared" si="38"/>
        <v>121</v>
      </c>
      <c r="I238" s="103">
        <v>80</v>
      </c>
      <c r="J238" s="103">
        <v>56</v>
      </c>
      <c r="K238" s="103">
        <v>97</v>
      </c>
      <c r="L238" s="100">
        <f t="shared" si="39"/>
        <v>233</v>
      </c>
      <c r="M238" s="103">
        <v>85</v>
      </c>
      <c r="N238" s="103">
        <v>75</v>
      </c>
      <c r="O238" s="103">
        <v>63</v>
      </c>
      <c r="P238" s="100">
        <f t="shared" si="40"/>
        <v>223</v>
      </c>
      <c r="Q238" s="103">
        <v>47</v>
      </c>
      <c r="R238" s="103">
        <v>85</v>
      </c>
      <c r="S238" s="103">
        <v>85</v>
      </c>
      <c r="T238" s="100">
        <f t="shared" si="41"/>
        <v>217</v>
      </c>
      <c r="U238" s="100">
        <f t="shared" si="42"/>
        <v>794</v>
      </c>
      <c r="V238" s="100">
        <f t="shared" si="43"/>
        <v>185136.97999999998</v>
      </c>
      <c r="W238" s="126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2"/>
      <c r="AH238" s="122"/>
      <c r="AI238" s="122"/>
      <c r="AJ238" s="122"/>
      <c r="AK238" s="122"/>
    </row>
    <row r="239" spans="1:37 1026:1027" ht="15.75" x14ac:dyDescent="0.25">
      <c r="A239" s="44" t="s">
        <v>444</v>
      </c>
      <c r="B239" s="53" t="s">
        <v>155</v>
      </c>
      <c r="C239" s="48" t="s">
        <v>78</v>
      </c>
      <c r="D239" s="99">
        <v>1895.24</v>
      </c>
      <c r="E239" s="104">
        <v>6</v>
      </c>
      <c r="F239" s="104">
        <v>10</v>
      </c>
      <c r="G239" s="104">
        <v>5</v>
      </c>
      <c r="H239" s="100">
        <f t="shared" si="38"/>
        <v>21</v>
      </c>
      <c r="I239" s="104">
        <v>5</v>
      </c>
      <c r="J239" s="104">
        <v>8</v>
      </c>
      <c r="K239" s="104">
        <v>10</v>
      </c>
      <c r="L239" s="100">
        <f t="shared" si="39"/>
        <v>23</v>
      </c>
      <c r="M239" s="104">
        <v>6</v>
      </c>
      <c r="N239" s="104">
        <v>12</v>
      </c>
      <c r="O239" s="104">
        <v>8</v>
      </c>
      <c r="P239" s="100">
        <f t="shared" si="40"/>
        <v>26</v>
      </c>
      <c r="Q239" s="104">
        <v>6</v>
      </c>
      <c r="R239" s="104">
        <v>8</v>
      </c>
      <c r="S239" s="104">
        <v>10</v>
      </c>
      <c r="T239" s="100">
        <f t="shared" si="41"/>
        <v>24</v>
      </c>
      <c r="U239" s="100">
        <f t="shared" si="42"/>
        <v>94</v>
      </c>
      <c r="V239" s="100">
        <f t="shared" si="43"/>
        <v>178152.56</v>
      </c>
      <c r="W239" s="126"/>
      <c r="X239" s="148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  <c r="AI239" s="122"/>
      <c r="AJ239" s="122"/>
      <c r="AK239" s="122"/>
    </row>
    <row r="240" spans="1:37 1026:1027" ht="15" customHeight="1" x14ac:dyDescent="0.25">
      <c r="A240" s="44" t="s">
        <v>445</v>
      </c>
      <c r="B240" s="53" t="s">
        <v>558</v>
      </c>
      <c r="C240" s="48" t="s">
        <v>78</v>
      </c>
      <c r="D240" s="85">
        <v>289.14999999999998</v>
      </c>
      <c r="E240" s="104">
        <v>5</v>
      </c>
      <c r="F240" s="104">
        <v>5</v>
      </c>
      <c r="G240" s="104">
        <v>8</v>
      </c>
      <c r="H240" s="100">
        <f t="shared" si="38"/>
        <v>18</v>
      </c>
      <c r="I240" s="104">
        <v>6</v>
      </c>
      <c r="J240" s="104">
        <v>8</v>
      </c>
      <c r="K240" s="104">
        <v>8</v>
      </c>
      <c r="L240" s="100">
        <f t="shared" si="39"/>
        <v>22</v>
      </c>
      <c r="M240" s="104">
        <v>10</v>
      </c>
      <c r="N240" s="104">
        <v>6</v>
      </c>
      <c r="O240" s="104">
        <v>8</v>
      </c>
      <c r="P240" s="100">
        <f t="shared" si="40"/>
        <v>24</v>
      </c>
      <c r="Q240" s="104">
        <v>8</v>
      </c>
      <c r="R240" s="104">
        <v>10</v>
      </c>
      <c r="S240" s="104">
        <v>8</v>
      </c>
      <c r="T240" s="100">
        <f t="shared" si="41"/>
        <v>26</v>
      </c>
      <c r="U240" s="100">
        <f t="shared" si="42"/>
        <v>90</v>
      </c>
      <c r="V240" s="100">
        <f t="shared" si="43"/>
        <v>26023.499999999996</v>
      </c>
      <c r="W240" s="126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2"/>
      <c r="AH240" s="122"/>
      <c r="AI240" s="122"/>
      <c r="AJ240" s="122"/>
      <c r="AK240" s="122"/>
    </row>
    <row r="241" spans="1:37" ht="15" customHeight="1" x14ac:dyDescent="0.25">
      <c r="A241" s="44" t="s">
        <v>446</v>
      </c>
      <c r="B241" s="53" t="s">
        <v>156</v>
      </c>
      <c r="C241" s="48" t="s">
        <v>78</v>
      </c>
      <c r="D241" s="161">
        <v>1276.5999999999999</v>
      </c>
      <c r="E241" s="104"/>
      <c r="F241" s="104">
        <v>3</v>
      </c>
      <c r="G241" s="104"/>
      <c r="H241" s="100">
        <f t="shared" si="38"/>
        <v>3</v>
      </c>
      <c r="I241" s="104">
        <v>3</v>
      </c>
      <c r="J241" s="104"/>
      <c r="K241" s="104"/>
      <c r="L241" s="100">
        <f t="shared" si="39"/>
        <v>3</v>
      </c>
      <c r="M241" s="104"/>
      <c r="N241" s="104">
        <v>3</v>
      </c>
      <c r="O241" s="104"/>
      <c r="P241" s="100">
        <f t="shared" si="40"/>
        <v>3</v>
      </c>
      <c r="Q241" s="104"/>
      <c r="R241" s="104">
        <v>3</v>
      </c>
      <c r="S241" s="104"/>
      <c r="T241" s="100">
        <f t="shared" si="41"/>
        <v>3</v>
      </c>
      <c r="U241" s="100">
        <f t="shared" si="42"/>
        <v>12</v>
      </c>
      <c r="V241" s="100">
        <f t="shared" si="43"/>
        <v>15319.199999999999</v>
      </c>
      <c r="W241" s="126"/>
      <c r="X241" s="148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  <c r="AI241" s="122"/>
      <c r="AJ241" s="122"/>
      <c r="AK241" s="122"/>
    </row>
    <row r="242" spans="1:37" ht="17.25" customHeight="1" x14ac:dyDescent="0.25">
      <c r="A242" s="44" t="s">
        <v>447</v>
      </c>
      <c r="B242" s="45" t="s">
        <v>559</v>
      </c>
      <c r="C242" s="60" t="s">
        <v>78</v>
      </c>
      <c r="D242" s="85">
        <v>299.64</v>
      </c>
      <c r="E242" s="104"/>
      <c r="F242" s="104"/>
      <c r="G242" s="104">
        <v>4</v>
      </c>
      <c r="H242" s="100">
        <f t="shared" si="38"/>
        <v>4</v>
      </c>
      <c r="I242" s="104"/>
      <c r="J242" s="104">
        <v>4</v>
      </c>
      <c r="K242" s="104">
        <v>6</v>
      </c>
      <c r="L242" s="100">
        <f t="shared" si="39"/>
        <v>10</v>
      </c>
      <c r="M242" s="104">
        <v>12</v>
      </c>
      <c r="N242" s="104">
        <v>8</v>
      </c>
      <c r="O242" s="104"/>
      <c r="P242" s="100">
        <f t="shared" si="40"/>
        <v>20</v>
      </c>
      <c r="Q242" s="104">
        <v>6</v>
      </c>
      <c r="R242" s="104">
        <v>5</v>
      </c>
      <c r="S242" s="104">
        <v>2</v>
      </c>
      <c r="T242" s="100">
        <f t="shared" si="41"/>
        <v>13</v>
      </c>
      <c r="U242" s="100">
        <f t="shared" si="42"/>
        <v>47</v>
      </c>
      <c r="V242" s="100">
        <f t="shared" si="43"/>
        <v>14083.08</v>
      </c>
      <c r="W242" s="126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122"/>
      <c r="AJ242" s="122"/>
      <c r="AK242" s="122"/>
    </row>
    <row r="243" spans="1:37" ht="15.75" customHeight="1" x14ac:dyDescent="0.25">
      <c r="A243" s="44" t="s">
        <v>448</v>
      </c>
      <c r="B243" s="45" t="s">
        <v>157</v>
      </c>
      <c r="C243" s="60" t="s">
        <v>78</v>
      </c>
      <c r="D243" s="85">
        <v>393.17</v>
      </c>
      <c r="E243" s="104"/>
      <c r="F243" s="104">
        <v>2</v>
      </c>
      <c r="G243" s="104">
        <v>2</v>
      </c>
      <c r="H243" s="100">
        <f t="shared" si="38"/>
        <v>4</v>
      </c>
      <c r="I243" s="104">
        <v>3</v>
      </c>
      <c r="J243" s="104">
        <v>5</v>
      </c>
      <c r="K243" s="104"/>
      <c r="L243" s="100">
        <f t="shared" si="39"/>
        <v>8</v>
      </c>
      <c r="M243" s="104"/>
      <c r="N243" s="104">
        <v>4</v>
      </c>
      <c r="O243" s="104">
        <v>7</v>
      </c>
      <c r="P243" s="100">
        <f t="shared" si="40"/>
        <v>11</v>
      </c>
      <c r="Q243" s="104">
        <v>7</v>
      </c>
      <c r="R243" s="104"/>
      <c r="S243" s="104">
        <v>5</v>
      </c>
      <c r="T243" s="100">
        <f t="shared" si="41"/>
        <v>12</v>
      </c>
      <c r="U243" s="100">
        <f t="shared" si="42"/>
        <v>35</v>
      </c>
      <c r="V243" s="100">
        <f t="shared" si="43"/>
        <v>13760.95</v>
      </c>
      <c r="W243" s="126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2"/>
      <c r="AH243" s="122"/>
      <c r="AI243" s="122"/>
      <c r="AJ243" s="122"/>
      <c r="AK243" s="122"/>
    </row>
    <row r="244" spans="1:37" ht="14.25" customHeight="1" x14ac:dyDescent="0.25">
      <c r="A244" s="44" t="s">
        <v>449</v>
      </c>
      <c r="B244" s="45" t="s">
        <v>560</v>
      </c>
      <c r="C244" s="60" t="s">
        <v>78</v>
      </c>
      <c r="D244" s="99">
        <v>2543</v>
      </c>
      <c r="E244" s="104"/>
      <c r="F244" s="104"/>
      <c r="G244" s="104">
        <v>1</v>
      </c>
      <c r="H244" s="100">
        <f t="shared" si="38"/>
        <v>1</v>
      </c>
      <c r="I244" s="104">
        <v>2</v>
      </c>
      <c r="J244" s="104"/>
      <c r="K244" s="104">
        <v>2</v>
      </c>
      <c r="L244" s="100">
        <f t="shared" si="39"/>
        <v>4</v>
      </c>
      <c r="M244" s="104">
        <v>2</v>
      </c>
      <c r="N244" s="104"/>
      <c r="O244" s="104">
        <v>2</v>
      </c>
      <c r="P244" s="100">
        <f t="shared" si="40"/>
        <v>4</v>
      </c>
      <c r="Q244" s="104"/>
      <c r="R244" s="104">
        <v>1</v>
      </c>
      <c r="S244" s="104"/>
      <c r="T244" s="100">
        <f t="shared" si="41"/>
        <v>1</v>
      </c>
      <c r="U244" s="100">
        <f t="shared" si="42"/>
        <v>10</v>
      </c>
      <c r="V244" s="100">
        <f t="shared" si="43"/>
        <v>25430</v>
      </c>
      <c r="W244" s="126"/>
      <c r="X244" s="148"/>
      <c r="Y244" s="122"/>
      <c r="Z244" s="122"/>
      <c r="AA244" s="122"/>
      <c r="AB244" s="122"/>
      <c r="AC244" s="122"/>
      <c r="AD244" s="122"/>
      <c r="AE244" s="122"/>
      <c r="AF244" s="122"/>
      <c r="AG244" s="122"/>
      <c r="AH244" s="122"/>
      <c r="AI244" s="122"/>
      <c r="AJ244" s="122"/>
      <c r="AK244" s="122"/>
    </row>
    <row r="245" spans="1:37" ht="15" customHeight="1" x14ac:dyDescent="0.25">
      <c r="A245" s="44" t="s">
        <v>450</v>
      </c>
      <c r="B245" s="45" t="s">
        <v>158</v>
      </c>
      <c r="C245" s="60" t="s">
        <v>78</v>
      </c>
      <c r="D245" s="161">
        <v>157.38</v>
      </c>
      <c r="E245" s="104"/>
      <c r="F245" s="104"/>
      <c r="G245" s="104"/>
      <c r="H245" s="100">
        <f t="shared" si="38"/>
        <v>0</v>
      </c>
      <c r="I245" s="104"/>
      <c r="J245" s="104"/>
      <c r="K245" s="104"/>
      <c r="L245" s="100">
        <f t="shared" si="39"/>
        <v>0</v>
      </c>
      <c r="M245" s="104"/>
      <c r="N245" s="104"/>
      <c r="O245" s="104"/>
      <c r="P245" s="100">
        <f t="shared" si="40"/>
        <v>0</v>
      </c>
      <c r="Q245" s="104"/>
      <c r="R245" s="104"/>
      <c r="S245" s="104"/>
      <c r="T245" s="100">
        <v>0</v>
      </c>
      <c r="U245" s="100">
        <f t="shared" si="42"/>
        <v>0</v>
      </c>
      <c r="V245" s="100">
        <f t="shared" si="43"/>
        <v>0</v>
      </c>
      <c r="W245" s="126">
        <f t="shared" si="44"/>
        <v>0</v>
      </c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2"/>
      <c r="AH245" s="122"/>
      <c r="AI245" s="122"/>
      <c r="AJ245" s="122"/>
      <c r="AK245" s="122"/>
    </row>
    <row r="246" spans="1:37" ht="15.75" customHeight="1" x14ac:dyDescent="0.25">
      <c r="A246" s="44" t="s">
        <v>451</v>
      </c>
      <c r="B246" s="53" t="s">
        <v>159</v>
      </c>
      <c r="C246" s="60" t="s">
        <v>78</v>
      </c>
      <c r="D246" s="85">
        <v>61.37</v>
      </c>
      <c r="E246" s="104">
        <v>70</v>
      </c>
      <c r="F246" s="104">
        <v>77</v>
      </c>
      <c r="G246" s="104">
        <v>56</v>
      </c>
      <c r="H246" s="100">
        <f t="shared" si="38"/>
        <v>203</v>
      </c>
      <c r="I246" s="104">
        <v>76</v>
      </c>
      <c r="J246" s="104">
        <v>89</v>
      </c>
      <c r="K246" s="104">
        <v>97</v>
      </c>
      <c r="L246" s="100">
        <f t="shared" si="39"/>
        <v>262</v>
      </c>
      <c r="M246" s="104">
        <v>55</v>
      </c>
      <c r="N246" s="104">
        <v>75</v>
      </c>
      <c r="O246" s="104">
        <v>64</v>
      </c>
      <c r="P246" s="100">
        <f t="shared" si="40"/>
        <v>194</v>
      </c>
      <c r="Q246" s="104">
        <v>70</v>
      </c>
      <c r="R246" s="104">
        <v>88</v>
      </c>
      <c r="S246" s="104">
        <v>95</v>
      </c>
      <c r="T246" s="100">
        <f t="shared" si="41"/>
        <v>253</v>
      </c>
      <c r="U246" s="100">
        <f t="shared" si="42"/>
        <v>912</v>
      </c>
      <c r="V246" s="100">
        <f t="shared" si="43"/>
        <v>55969.439999999995</v>
      </c>
      <c r="W246" s="126"/>
      <c r="X246" s="148">
        <f>W246/12</f>
        <v>0</v>
      </c>
      <c r="Y246" s="122"/>
      <c r="Z246" s="122"/>
      <c r="AA246" s="122"/>
      <c r="AB246" s="122"/>
      <c r="AC246" s="122"/>
      <c r="AD246" s="122"/>
      <c r="AE246" s="122"/>
      <c r="AF246" s="122"/>
      <c r="AG246" s="122"/>
      <c r="AH246" s="122"/>
      <c r="AI246" s="122"/>
      <c r="AJ246" s="122"/>
      <c r="AK246" s="122"/>
    </row>
    <row r="247" spans="1:37" ht="15.75" customHeight="1" x14ac:dyDescent="0.25">
      <c r="A247" s="44" t="s">
        <v>452</v>
      </c>
      <c r="B247" s="53" t="s">
        <v>160</v>
      </c>
      <c r="C247" s="60" t="s">
        <v>78</v>
      </c>
      <c r="D247" s="85">
        <v>198.54</v>
      </c>
      <c r="E247" s="104"/>
      <c r="F247" s="104">
        <v>6</v>
      </c>
      <c r="G247" s="104">
        <v>14</v>
      </c>
      <c r="H247" s="100">
        <f t="shared" si="38"/>
        <v>20</v>
      </c>
      <c r="I247" s="104">
        <v>13</v>
      </c>
      <c r="J247" s="104">
        <v>11</v>
      </c>
      <c r="K247" s="104"/>
      <c r="L247" s="100">
        <f t="shared" si="39"/>
        <v>24</v>
      </c>
      <c r="M247" s="104"/>
      <c r="N247" s="104">
        <v>8</v>
      </c>
      <c r="O247" s="104">
        <v>10</v>
      </c>
      <c r="P247" s="100">
        <f t="shared" si="40"/>
        <v>18</v>
      </c>
      <c r="Q247" s="104">
        <v>7</v>
      </c>
      <c r="R247" s="104">
        <v>5</v>
      </c>
      <c r="S247" s="104"/>
      <c r="T247" s="100">
        <f t="shared" si="41"/>
        <v>12</v>
      </c>
      <c r="U247" s="100">
        <f t="shared" si="42"/>
        <v>74</v>
      </c>
      <c r="V247" s="100">
        <f t="shared" si="43"/>
        <v>14691.96</v>
      </c>
      <c r="W247" s="126"/>
      <c r="X247" s="148"/>
      <c r="Y247" s="122"/>
      <c r="Z247" s="122"/>
      <c r="AA247" s="122"/>
      <c r="AB247" s="122"/>
      <c r="AC247" s="122"/>
      <c r="AD247" s="122"/>
      <c r="AE247" s="122"/>
      <c r="AF247" s="122"/>
      <c r="AG247" s="122"/>
      <c r="AH247" s="122"/>
      <c r="AI247" s="122"/>
      <c r="AJ247" s="122"/>
      <c r="AK247" s="122"/>
    </row>
    <row r="248" spans="1:37" ht="15.75" customHeight="1" x14ac:dyDescent="0.25">
      <c r="A248" s="44" t="s">
        <v>453</v>
      </c>
      <c r="B248" s="53" t="s">
        <v>161</v>
      </c>
      <c r="C248" s="60" t="s">
        <v>78</v>
      </c>
      <c r="D248" s="85">
        <v>1287.83</v>
      </c>
      <c r="E248" s="104"/>
      <c r="F248" s="104"/>
      <c r="G248" s="104"/>
      <c r="H248" s="100">
        <f t="shared" si="38"/>
        <v>0</v>
      </c>
      <c r="I248" s="104"/>
      <c r="J248" s="104"/>
      <c r="K248" s="104">
        <v>1</v>
      </c>
      <c r="L248" s="100">
        <f t="shared" si="39"/>
        <v>1</v>
      </c>
      <c r="M248" s="104">
        <v>2</v>
      </c>
      <c r="N248" s="104"/>
      <c r="O248" s="104"/>
      <c r="P248" s="100">
        <f t="shared" si="40"/>
        <v>2</v>
      </c>
      <c r="Q248" s="104"/>
      <c r="R248" s="104"/>
      <c r="S248" s="104">
        <v>2</v>
      </c>
      <c r="T248" s="100">
        <f t="shared" si="41"/>
        <v>2</v>
      </c>
      <c r="U248" s="100">
        <f t="shared" si="42"/>
        <v>5</v>
      </c>
      <c r="V248" s="100">
        <f t="shared" si="43"/>
        <v>6439.15</v>
      </c>
      <c r="W248" s="126"/>
      <c r="X248" s="122"/>
      <c r="Y248" s="122"/>
      <c r="Z248" s="122"/>
      <c r="AA248" s="122"/>
      <c r="AB248" s="122"/>
      <c r="AC248" s="122"/>
      <c r="AD248" s="122"/>
      <c r="AE248" s="122"/>
      <c r="AF248" s="122"/>
      <c r="AG248" s="122"/>
      <c r="AH248" s="122"/>
      <c r="AI248" s="122"/>
      <c r="AJ248" s="122"/>
      <c r="AK248" s="122"/>
    </row>
    <row r="249" spans="1:37" ht="18" customHeight="1" x14ac:dyDescent="0.25">
      <c r="A249" s="44" t="s">
        <v>454</v>
      </c>
      <c r="B249" s="53" t="s">
        <v>162</v>
      </c>
      <c r="C249" s="60" t="s">
        <v>78</v>
      </c>
      <c r="D249" s="85">
        <v>1287.83</v>
      </c>
      <c r="E249" s="104"/>
      <c r="F249" s="104"/>
      <c r="G249" s="104"/>
      <c r="H249" s="100">
        <f t="shared" si="38"/>
        <v>0</v>
      </c>
      <c r="I249" s="104"/>
      <c r="J249" s="104"/>
      <c r="K249" s="104">
        <v>1</v>
      </c>
      <c r="L249" s="100">
        <f t="shared" si="39"/>
        <v>1</v>
      </c>
      <c r="M249" s="104">
        <v>2</v>
      </c>
      <c r="N249" s="104"/>
      <c r="O249" s="104"/>
      <c r="P249" s="100">
        <f t="shared" si="40"/>
        <v>2</v>
      </c>
      <c r="Q249" s="104"/>
      <c r="R249" s="104"/>
      <c r="S249" s="104">
        <v>2</v>
      </c>
      <c r="T249" s="100">
        <f t="shared" si="41"/>
        <v>2</v>
      </c>
      <c r="U249" s="100">
        <f t="shared" si="42"/>
        <v>5</v>
      </c>
      <c r="V249" s="100">
        <f t="shared" si="43"/>
        <v>6439.15</v>
      </c>
      <c r="W249" s="126"/>
      <c r="X249" s="122"/>
      <c r="Y249" s="122"/>
      <c r="Z249" s="122"/>
      <c r="AA249" s="122"/>
      <c r="AB249" s="122"/>
      <c r="AC249" s="122"/>
      <c r="AD249" s="122"/>
      <c r="AE249" s="122"/>
      <c r="AF249" s="122"/>
      <c r="AG249" s="122"/>
      <c r="AH249" s="122"/>
      <c r="AI249" s="122"/>
      <c r="AJ249" s="122"/>
      <c r="AK249" s="122"/>
    </row>
    <row r="250" spans="1:37" ht="17.25" customHeight="1" x14ac:dyDescent="0.25">
      <c r="A250" s="44" t="s">
        <v>455</v>
      </c>
      <c r="B250" s="45" t="s">
        <v>163</v>
      </c>
      <c r="C250" s="60" t="s">
        <v>46</v>
      </c>
      <c r="D250" s="85">
        <v>233.17</v>
      </c>
      <c r="E250" s="104">
        <v>45</v>
      </c>
      <c r="F250" s="104">
        <v>52</v>
      </c>
      <c r="G250" s="104">
        <v>30</v>
      </c>
      <c r="H250" s="100">
        <f t="shared" si="38"/>
        <v>127</v>
      </c>
      <c r="I250" s="104">
        <v>48</v>
      </c>
      <c r="J250" s="104">
        <v>60</v>
      </c>
      <c r="K250" s="104">
        <v>55</v>
      </c>
      <c r="L250" s="100">
        <f t="shared" si="39"/>
        <v>163</v>
      </c>
      <c r="M250" s="104">
        <v>43</v>
      </c>
      <c r="N250" s="104">
        <v>55</v>
      </c>
      <c r="O250" s="104">
        <v>68</v>
      </c>
      <c r="P250" s="100">
        <f t="shared" si="40"/>
        <v>166</v>
      </c>
      <c r="Q250" s="104">
        <v>52</v>
      </c>
      <c r="R250" s="104">
        <v>58</v>
      </c>
      <c r="S250" s="104">
        <v>48</v>
      </c>
      <c r="T250" s="100">
        <f t="shared" si="41"/>
        <v>158</v>
      </c>
      <c r="U250" s="100">
        <f t="shared" si="42"/>
        <v>614</v>
      </c>
      <c r="V250" s="100">
        <f t="shared" si="43"/>
        <v>143166.38</v>
      </c>
      <c r="W250" s="126"/>
      <c r="X250" s="148"/>
      <c r="Y250" s="122"/>
      <c r="Z250" s="122"/>
      <c r="AA250" s="122"/>
      <c r="AB250" s="122"/>
      <c r="AC250" s="122"/>
      <c r="AD250" s="122"/>
      <c r="AE250" s="122"/>
      <c r="AF250" s="122"/>
      <c r="AG250" s="122"/>
      <c r="AH250" s="122"/>
      <c r="AI250" s="122"/>
      <c r="AJ250" s="122"/>
      <c r="AK250" s="122"/>
    </row>
    <row r="251" spans="1:37" ht="30" customHeight="1" x14ac:dyDescent="0.25">
      <c r="A251" s="44" t="s">
        <v>456</v>
      </c>
      <c r="B251" s="53" t="s">
        <v>164</v>
      </c>
      <c r="C251" s="60" t="s">
        <v>78</v>
      </c>
      <c r="D251" s="161">
        <v>986.86</v>
      </c>
      <c r="E251" s="104"/>
      <c r="F251" s="104"/>
      <c r="G251" s="104"/>
      <c r="H251" s="100">
        <f t="shared" si="38"/>
        <v>0</v>
      </c>
      <c r="I251" s="104"/>
      <c r="J251" s="104"/>
      <c r="K251" s="104"/>
      <c r="L251" s="100">
        <f t="shared" si="39"/>
        <v>0</v>
      </c>
      <c r="M251" s="104"/>
      <c r="N251" s="104"/>
      <c r="O251" s="104"/>
      <c r="P251" s="100">
        <f t="shared" si="40"/>
        <v>0</v>
      </c>
      <c r="Q251" s="104"/>
      <c r="R251" s="104"/>
      <c r="S251" s="104"/>
      <c r="T251" s="100">
        <f t="shared" si="41"/>
        <v>0</v>
      </c>
      <c r="U251" s="100">
        <f t="shared" si="42"/>
        <v>0</v>
      </c>
      <c r="V251" s="100">
        <f t="shared" si="43"/>
        <v>0</v>
      </c>
      <c r="W251" s="126">
        <f t="shared" si="44"/>
        <v>0</v>
      </c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2"/>
      <c r="AH251" s="122"/>
      <c r="AI251" s="122"/>
      <c r="AJ251" s="122"/>
      <c r="AK251" s="122"/>
    </row>
    <row r="252" spans="1:37" ht="16.5" customHeight="1" x14ac:dyDescent="0.25">
      <c r="A252" s="44" t="s">
        <v>457</v>
      </c>
      <c r="B252" s="53" t="s">
        <v>165</v>
      </c>
      <c r="C252" s="60" t="s">
        <v>78</v>
      </c>
      <c r="D252" s="161">
        <v>4550.88</v>
      </c>
      <c r="E252" s="104"/>
      <c r="F252" s="104"/>
      <c r="G252" s="104"/>
      <c r="H252" s="100">
        <f t="shared" si="38"/>
        <v>0</v>
      </c>
      <c r="I252" s="104"/>
      <c r="J252" s="104"/>
      <c r="K252" s="104"/>
      <c r="L252" s="100">
        <f t="shared" si="39"/>
        <v>0</v>
      </c>
      <c r="M252" s="104"/>
      <c r="N252" s="104"/>
      <c r="O252" s="104"/>
      <c r="P252" s="100">
        <f t="shared" si="40"/>
        <v>0</v>
      </c>
      <c r="Q252" s="104"/>
      <c r="R252" s="104"/>
      <c r="S252" s="104"/>
      <c r="T252" s="100">
        <f t="shared" si="41"/>
        <v>0</v>
      </c>
      <c r="U252" s="100">
        <f t="shared" si="42"/>
        <v>0</v>
      </c>
      <c r="V252" s="100">
        <f t="shared" si="43"/>
        <v>0</v>
      </c>
      <c r="W252" s="126">
        <f t="shared" si="44"/>
        <v>0</v>
      </c>
      <c r="X252" s="122"/>
      <c r="Y252" s="122"/>
      <c r="Z252" s="122"/>
      <c r="AA252" s="122"/>
      <c r="AB252" s="122"/>
      <c r="AC252" s="122"/>
      <c r="AD252" s="122"/>
      <c r="AE252" s="122"/>
      <c r="AF252" s="122"/>
      <c r="AG252" s="122"/>
      <c r="AH252" s="122"/>
      <c r="AI252" s="122"/>
      <c r="AJ252" s="122"/>
      <c r="AK252" s="122"/>
    </row>
    <row r="253" spans="1:37" ht="15" customHeight="1" x14ac:dyDescent="0.25">
      <c r="A253" s="44" t="s">
        <v>458</v>
      </c>
      <c r="B253" s="51" t="s">
        <v>124</v>
      </c>
      <c r="C253" s="60" t="s">
        <v>125</v>
      </c>
      <c r="D253" s="167">
        <v>535.34</v>
      </c>
      <c r="E253" s="104">
        <v>85</v>
      </c>
      <c r="F253" s="104">
        <v>85</v>
      </c>
      <c r="G253" s="104">
        <v>85</v>
      </c>
      <c r="H253" s="100">
        <f t="shared" si="38"/>
        <v>255</v>
      </c>
      <c r="I253" s="104">
        <v>85</v>
      </c>
      <c r="J253" s="104">
        <v>85</v>
      </c>
      <c r="K253" s="104">
        <v>85</v>
      </c>
      <c r="L253" s="100">
        <f t="shared" si="39"/>
        <v>255</v>
      </c>
      <c r="M253" s="104">
        <v>85</v>
      </c>
      <c r="N253" s="104">
        <v>85</v>
      </c>
      <c r="O253" s="104">
        <v>85</v>
      </c>
      <c r="P253" s="100">
        <f t="shared" si="40"/>
        <v>255</v>
      </c>
      <c r="Q253" s="104">
        <v>85</v>
      </c>
      <c r="R253" s="104">
        <v>85</v>
      </c>
      <c r="S253" s="104">
        <v>85</v>
      </c>
      <c r="T253" s="100">
        <f t="shared" si="41"/>
        <v>255</v>
      </c>
      <c r="U253" s="100">
        <f t="shared" si="42"/>
        <v>1020</v>
      </c>
      <c r="V253" s="100">
        <f t="shared" si="43"/>
        <v>546046.80000000005</v>
      </c>
      <c r="W253" s="126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2"/>
      <c r="AH253" s="122"/>
      <c r="AI253" s="122"/>
      <c r="AJ253" s="122"/>
      <c r="AK253" s="122"/>
    </row>
    <row r="254" spans="1:37" ht="15" customHeight="1" x14ac:dyDescent="0.25">
      <c r="A254" s="44" t="s">
        <v>459</v>
      </c>
      <c r="B254" s="51" t="s">
        <v>179</v>
      </c>
      <c r="C254" s="60" t="s">
        <v>78</v>
      </c>
      <c r="D254" s="85">
        <v>1192.1300000000001</v>
      </c>
      <c r="E254" s="104">
        <v>5</v>
      </c>
      <c r="F254" s="104">
        <v>8</v>
      </c>
      <c r="G254" s="104">
        <v>13</v>
      </c>
      <c r="H254" s="100">
        <f t="shared" si="38"/>
        <v>26</v>
      </c>
      <c r="I254" s="104">
        <v>6</v>
      </c>
      <c r="J254" s="104">
        <v>10</v>
      </c>
      <c r="K254" s="104">
        <v>14</v>
      </c>
      <c r="L254" s="100">
        <f t="shared" si="39"/>
        <v>30</v>
      </c>
      <c r="M254" s="104">
        <v>8</v>
      </c>
      <c r="N254" s="104">
        <v>13</v>
      </c>
      <c r="O254" s="104">
        <v>6</v>
      </c>
      <c r="P254" s="100">
        <f t="shared" si="40"/>
        <v>27</v>
      </c>
      <c r="Q254" s="104">
        <v>15</v>
      </c>
      <c r="R254" s="104">
        <v>10</v>
      </c>
      <c r="S254" s="104">
        <v>5</v>
      </c>
      <c r="T254" s="100">
        <f t="shared" si="41"/>
        <v>30</v>
      </c>
      <c r="U254" s="100">
        <f t="shared" si="42"/>
        <v>113</v>
      </c>
      <c r="V254" s="100">
        <f t="shared" si="43"/>
        <v>134710.69</v>
      </c>
      <c r="W254" s="126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22"/>
      <c r="AH254" s="122"/>
      <c r="AI254" s="122"/>
      <c r="AJ254" s="122"/>
      <c r="AK254" s="122"/>
    </row>
    <row r="255" spans="1:37" ht="14.25" customHeight="1" x14ac:dyDescent="0.25">
      <c r="A255" s="44" t="s">
        <v>460</v>
      </c>
      <c r="B255" s="51" t="s">
        <v>180</v>
      </c>
      <c r="C255" s="60" t="s">
        <v>78</v>
      </c>
      <c r="D255" s="85">
        <v>1192.1300000000001</v>
      </c>
      <c r="E255" s="102"/>
      <c r="F255" s="103">
        <v>2</v>
      </c>
      <c r="G255" s="103">
        <v>5</v>
      </c>
      <c r="H255" s="100">
        <f t="shared" si="38"/>
        <v>7</v>
      </c>
      <c r="I255" s="103">
        <v>6</v>
      </c>
      <c r="J255" s="103"/>
      <c r="K255" s="103">
        <v>2</v>
      </c>
      <c r="L255" s="100">
        <f t="shared" si="39"/>
        <v>8</v>
      </c>
      <c r="M255" s="103">
        <v>3</v>
      </c>
      <c r="N255" s="103">
        <v>7</v>
      </c>
      <c r="O255" s="103"/>
      <c r="P255" s="100">
        <f t="shared" si="40"/>
        <v>10</v>
      </c>
      <c r="Q255" s="103">
        <v>3</v>
      </c>
      <c r="R255" s="103">
        <v>10</v>
      </c>
      <c r="S255" s="103">
        <v>3</v>
      </c>
      <c r="T255" s="100">
        <f t="shared" si="41"/>
        <v>16</v>
      </c>
      <c r="U255" s="100">
        <f t="shared" si="42"/>
        <v>41</v>
      </c>
      <c r="V255" s="100">
        <f t="shared" si="43"/>
        <v>48877.33</v>
      </c>
      <c r="W255" s="126"/>
      <c r="X255" s="122"/>
      <c r="Y255" s="122"/>
      <c r="Z255" s="122"/>
      <c r="AA255" s="122"/>
      <c r="AB255" s="122"/>
      <c r="AC255" s="122"/>
      <c r="AD255" s="122"/>
      <c r="AE255" s="122"/>
      <c r="AF255" s="122"/>
      <c r="AG255" s="122"/>
      <c r="AH255" s="122"/>
      <c r="AI255" s="122"/>
      <c r="AJ255" s="122"/>
      <c r="AK255" s="122"/>
    </row>
    <row r="256" spans="1:37" ht="15.75" x14ac:dyDescent="0.25">
      <c r="A256" s="44" t="s">
        <v>461</v>
      </c>
      <c r="B256" s="51" t="s">
        <v>181</v>
      </c>
      <c r="C256" s="60" t="s">
        <v>78</v>
      </c>
      <c r="D256" s="85">
        <v>157.38</v>
      </c>
      <c r="E256" s="102">
        <v>2</v>
      </c>
      <c r="F256" s="103"/>
      <c r="G256" s="103">
        <v>4</v>
      </c>
      <c r="H256" s="100">
        <f t="shared" si="38"/>
        <v>6</v>
      </c>
      <c r="I256" s="103">
        <v>5</v>
      </c>
      <c r="J256" s="103">
        <v>8</v>
      </c>
      <c r="K256" s="103">
        <v>3</v>
      </c>
      <c r="L256" s="100">
        <f t="shared" si="39"/>
        <v>16</v>
      </c>
      <c r="M256" s="103">
        <v>7</v>
      </c>
      <c r="N256" s="103">
        <v>10</v>
      </c>
      <c r="O256" s="103">
        <v>14</v>
      </c>
      <c r="P256" s="100">
        <f t="shared" si="40"/>
        <v>31</v>
      </c>
      <c r="Q256" s="103">
        <v>4</v>
      </c>
      <c r="R256" s="103">
        <v>3</v>
      </c>
      <c r="S256" s="103">
        <v>5</v>
      </c>
      <c r="T256" s="100">
        <f t="shared" si="41"/>
        <v>12</v>
      </c>
      <c r="U256" s="100">
        <f t="shared" si="42"/>
        <v>65</v>
      </c>
      <c r="V256" s="100">
        <f t="shared" si="43"/>
        <v>10229.699999999999</v>
      </c>
      <c r="W256" s="126"/>
      <c r="X256" s="122"/>
      <c r="Y256" s="122"/>
      <c r="Z256" s="122"/>
      <c r="AA256" s="122"/>
      <c r="AB256" s="122"/>
      <c r="AC256" s="122"/>
      <c r="AD256" s="122"/>
      <c r="AE256" s="122"/>
      <c r="AF256" s="122"/>
      <c r="AG256" s="122"/>
      <c r="AH256" s="122"/>
      <c r="AI256" s="122"/>
      <c r="AJ256" s="122"/>
      <c r="AK256" s="122"/>
    </row>
    <row r="257" spans="1:1027" s="10" customFormat="1" ht="20.25" customHeight="1" x14ac:dyDescent="0.25">
      <c r="A257" s="44" t="s">
        <v>462</v>
      </c>
      <c r="B257" s="51" t="s">
        <v>182</v>
      </c>
      <c r="C257" s="60" t="s">
        <v>78</v>
      </c>
      <c r="D257" s="85">
        <v>1276.5999999999999</v>
      </c>
      <c r="E257" s="102"/>
      <c r="F257" s="103"/>
      <c r="G257" s="103"/>
      <c r="H257" s="100">
        <f t="shared" si="38"/>
        <v>0</v>
      </c>
      <c r="I257" s="103"/>
      <c r="J257" s="103">
        <v>2</v>
      </c>
      <c r="K257" s="103"/>
      <c r="L257" s="100">
        <f t="shared" si="39"/>
        <v>2</v>
      </c>
      <c r="M257" s="103"/>
      <c r="N257" s="103"/>
      <c r="O257" s="103">
        <v>2</v>
      </c>
      <c r="P257" s="100">
        <f t="shared" si="40"/>
        <v>2</v>
      </c>
      <c r="Q257" s="103"/>
      <c r="R257" s="103">
        <v>2</v>
      </c>
      <c r="S257" s="103"/>
      <c r="T257" s="100">
        <f t="shared" si="41"/>
        <v>2</v>
      </c>
      <c r="U257" s="100">
        <f t="shared" si="42"/>
        <v>6</v>
      </c>
      <c r="V257" s="100">
        <f t="shared" si="43"/>
        <v>7659.5999999999995</v>
      </c>
      <c r="W257" s="126"/>
      <c r="X257" s="122"/>
      <c r="Y257" s="122"/>
      <c r="Z257" s="122"/>
      <c r="AA257" s="122"/>
      <c r="AB257" s="122"/>
      <c r="AC257" s="122"/>
      <c r="AD257" s="122"/>
      <c r="AE257" s="122"/>
      <c r="AF257" s="122"/>
      <c r="AG257" s="122"/>
      <c r="AH257" s="122"/>
      <c r="AI257" s="122"/>
      <c r="AJ257" s="122"/>
      <c r="AK257" s="122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  <c r="FV257" s="9"/>
      <c r="FW257" s="9"/>
      <c r="FX257" s="9"/>
      <c r="FY257" s="9"/>
      <c r="FZ257" s="9"/>
      <c r="GA257" s="9"/>
      <c r="GB257" s="9"/>
      <c r="GC257" s="9"/>
      <c r="GD257" s="9"/>
      <c r="GE257" s="9"/>
      <c r="GF257" s="9"/>
      <c r="GG257" s="9"/>
      <c r="GH257" s="9"/>
      <c r="GI257" s="9"/>
      <c r="GJ257" s="9"/>
      <c r="GK257" s="9"/>
      <c r="GL257" s="9"/>
      <c r="GM257" s="9"/>
      <c r="GN257" s="9"/>
      <c r="GO257" s="9"/>
      <c r="GP257" s="9"/>
      <c r="GQ257" s="9"/>
      <c r="GR257" s="9"/>
      <c r="GS257" s="9"/>
      <c r="GT257" s="9"/>
      <c r="GU257" s="9"/>
      <c r="GV257" s="9"/>
      <c r="GW257" s="9"/>
      <c r="GX257" s="9"/>
      <c r="GY257" s="9"/>
      <c r="GZ257" s="9"/>
      <c r="HA257" s="9"/>
      <c r="HB257" s="9"/>
      <c r="HC257" s="9"/>
      <c r="HD257" s="9"/>
      <c r="HE257" s="9"/>
      <c r="HF257" s="9"/>
      <c r="HG257" s="9"/>
      <c r="HH257" s="9"/>
      <c r="HI257" s="9"/>
      <c r="HJ257" s="9"/>
      <c r="HK257" s="9"/>
      <c r="HL257" s="9"/>
      <c r="HM257" s="9"/>
      <c r="HN257" s="9"/>
      <c r="HO257" s="9"/>
      <c r="HP257" s="9"/>
      <c r="HQ257" s="9"/>
      <c r="HR257" s="9"/>
      <c r="HS257" s="9"/>
      <c r="HT257" s="9"/>
      <c r="HU257" s="9"/>
      <c r="HV257" s="9"/>
      <c r="HW257" s="9"/>
      <c r="HX257" s="9"/>
      <c r="HY257" s="9"/>
      <c r="HZ257" s="9"/>
      <c r="IA257" s="9"/>
      <c r="IB257" s="9"/>
      <c r="IC257" s="9"/>
      <c r="ID257" s="9"/>
      <c r="IE257" s="9"/>
      <c r="IF257" s="9"/>
      <c r="IG257" s="9"/>
      <c r="IH257" s="9"/>
      <c r="II257" s="9"/>
      <c r="IJ257" s="9"/>
      <c r="IK257" s="9"/>
      <c r="IL257" s="9"/>
      <c r="IM257" s="9"/>
      <c r="IN257" s="9"/>
      <c r="IO257" s="9"/>
      <c r="IP257" s="9"/>
      <c r="IQ257" s="9"/>
      <c r="IR257" s="9"/>
      <c r="IS257" s="9"/>
      <c r="IT257" s="9"/>
      <c r="IU257" s="9"/>
      <c r="IV257" s="9"/>
      <c r="IW257" s="9"/>
      <c r="IX257" s="9"/>
      <c r="IY257" s="9"/>
      <c r="IZ257" s="9"/>
      <c r="JA257" s="9"/>
      <c r="JB257" s="9"/>
      <c r="JC257" s="9"/>
      <c r="JD257" s="9"/>
      <c r="JE257" s="9"/>
      <c r="JF257" s="9"/>
      <c r="JG257" s="9"/>
      <c r="JH257" s="9"/>
      <c r="JI257" s="9"/>
      <c r="JJ257" s="9"/>
      <c r="JK257" s="9"/>
      <c r="JL257" s="9"/>
      <c r="JM257" s="9"/>
      <c r="JN257" s="9"/>
      <c r="JO257" s="9"/>
      <c r="JP257" s="9"/>
      <c r="JQ257" s="9"/>
      <c r="JR257" s="9"/>
      <c r="JS257" s="9"/>
      <c r="JT257" s="9"/>
      <c r="JU257" s="9"/>
      <c r="JV257" s="9"/>
      <c r="JW257" s="9"/>
      <c r="JX257" s="9"/>
      <c r="JY257" s="9"/>
      <c r="JZ257" s="9"/>
      <c r="KA257" s="9"/>
      <c r="KB257" s="9"/>
      <c r="KC257" s="9"/>
      <c r="KD257" s="9"/>
      <c r="KE257" s="9"/>
      <c r="KF257" s="9"/>
      <c r="KG257" s="9"/>
      <c r="KH257" s="9"/>
      <c r="KI257" s="9"/>
      <c r="KJ257" s="9"/>
      <c r="KK257" s="9"/>
      <c r="KL257" s="9"/>
      <c r="KM257" s="9"/>
      <c r="KN257" s="9"/>
      <c r="KO257" s="9"/>
      <c r="KP257" s="9"/>
      <c r="KQ257" s="9"/>
      <c r="KR257" s="9"/>
      <c r="KS257" s="9"/>
      <c r="KT257" s="9"/>
      <c r="KU257" s="9"/>
      <c r="KV257" s="9"/>
      <c r="KW257" s="9"/>
      <c r="KX257" s="9"/>
      <c r="KY257" s="9"/>
      <c r="KZ257" s="9"/>
      <c r="LA257" s="9"/>
      <c r="LB257" s="9"/>
      <c r="LC257" s="9"/>
      <c r="LD257" s="9"/>
      <c r="LE257" s="9"/>
      <c r="LF257" s="9"/>
      <c r="LG257" s="9"/>
      <c r="LH257" s="9"/>
      <c r="LI257" s="9"/>
      <c r="LJ257" s="9"/>
      <c r="LK257" s="9"/>
      <c r="LL257" s="9"/>
      <c r="LM257" s="9"/>
      <c r="LN257" s="9"/>
      <c r="LO257" s="9"/>
      <c r="LP257" s="9"/>
      <c r="LQ257" s="9"/>
      <c r="LR257" s="9"/>
      <c r="LS257" s="9"/>
      <c r="LT257" s="9"/>
      <c r="LU257" s="9"/>
      <c r="LV257" s="9"/>
      <c r="LW257" s="9"/>
      <c r="LX257" s="9"/>
      <c r="LY257" s="9"/>
      <c r="LZ257" s="9"/>
      <c r="MA257" s="9"/>
      <c r="MB257" s="9"/>
      <c r="MC257" s="9"/>
      <c r="MD257" s="9"/>
      <c r="ME257" s="9"/>
      <c r="MF257" s="9"/>
      <c r="MG257" s="9"/>
      <c r="MH257" s="9"/>
      <c r="MI257" s="9"/>
      <c r="MJ257" s="9"/>
      <c r="MK257" s="9"/>
      <c r="ML257" s="9"/>
      <c r="MM257" s="9"/>
      <c r="MN257" s="9"/>
      <c r="MO257" s="9"/>
      <c r="MP257" s="9"/>
      <c r="MQ257" s="9"/>
      <c r="MR257" s="9"/>
      <c r="MS257" s="9"/>
      <c r="MT257" s="9"/>
      <c r="MU257" s="9"/>
      <c r="MV257" s="9"/>
      <c r="MW257" s="9"/>
      <c r="MX257" s="9"/>
      <c r="MY257" s="9"/>
      <c r="MZ257" s="9"/>
      <c r="NA257" s="9"/>
      <c r="NB257" s="9"/>
      <c r="NC257" s="9"/>
      <c r="ND257" s="9"/>
      <c r="NE257" s="9"/>
      <c r="NF257" s="9"/>
      <c r="NG257" s="9"/>
      <c r="NH257" s="9"/>
      <c r="NI257" s="9"/>
      <c r="NJ257" s="9"/>
      <c r="NK257" s="9"/>
      <c r="NL257" s="9"/>
      <c r="NM257" s="9"/>
      <c r="NN257" s="9"/>
      <c r="NO257" s="9"/>
      <c r="NP257" s="9"/>
      <c r="NQ257" s="9"/>
      <c r="NR257" s="9"/>
      <c r="NS257" s="9"/>
      <c r="NT257" s="9"/>
      <c r="NU257" s="9"/>
      <c r="NV257" s="9"/>
      <c r="NW257" s="9"/>
      <c r="NX257" s="9"/>
      <c r="NY257" s="9"/>
      <c r="NZ257" s="9"/>
      <c r="OA257" s="9"/>
      <c r="OB257" s="9"/>
      <c r="OC257" s="9"/>
      <c r="OD257" s="9"/>
      <c r="OE257" s="9"/>
      <c r="OF257" s="9"/>
      <c r="OG257" s="9"/>
      <c r="OH257" s="9"/>
      <c r="OI257" s="9"/>
      <c r="OJ257" s="9"/>
      <c r="OK257" s="9"/>
      <c r="OL257" s="9"/>
      <c r="OM257" s="9"/>
      <c r="ON257" s="9"/>
      <c r="OO257" s="9"/>
      <c r="OP257" s="9"/>
      <c r="OQ257" s="9"/>
      <c r="OR257" s="9"/>
      <c r="OS257" s="9"/>
      <c r="OT257" s="9"/>
      <c r="OU257" s="9"/>
      <c r="OV257" s="9"/>
      <c r="OW257" s="9"/>
      <c r="OX257" s="9"/>
      <c r="OY257" s="9"/>
      <c r="OZ257" s="9"/>
      <c r="PA257" s="9"/>
      <c r="PB257" s="9"/>
      <c r="PC257" s="9"/>
      <c r="PD257" s="9"/>
      <c r="PE257" s="9"/>
      <c r="PF257" s="9"/>
      <c r="PG257" s="9"/>
      <c r="PH257" s="9"/>
      <c r="PI257" s="9"/>
      <c r="PJ257" s="9"/>
      <c r="PK257" s="9"/>
      <c r="PL257" s="9"/>
      <c r="PM257" s="9"/>
      <c r="PN257" s="9"/>
      <c r="PO257" s="9"/>
      <c r="PP257" s="9"/>
      <c r="PQ257" s="9"/>
      <c r="PR257" s="9"/>
      <c r="PS257" s="9"/>
      <c r="PT257" s="9"/>
      <c r="PU257" s="9"/>
      <c r="PV257" s="9"/>
      <c r="PW257" s="9"/>
      <c r="PX257" s="9"/>
      <c r="PY257" s="9"/>
      <c r="PZ257" s="9"/>
      <c r="QA257" s="9"/>
      <c r="QB257" s="9"/>
      <c r="QC257" s="9"/>
      <c r="QD257" s="9"/>
      <c r="QE257" s="9"/>
      <c r="QF257" s="9"/>
      <c r="QG257" s="9"/>
      <c r="QH257" s="9"/>
      <c r="QI257" s="9"/>
      <c r="QJ257" s="9"/>
      <c r="QK257" s="9"/>
      <c r="QL257" s="9"/>
      <c r="QM257" s="9"/>
      <c r="QN257" s="9"/>
      <c r="QO257" s="9"/>
      <c r="QP257" s="9"/>
      <c r="QQ257" s="9"/>
      <c r="QR257" s="9"/>
      <c r="QS257" s="9"/>
      <c r="QT257" s="9"/>
      <c r="QU257" s="9"/>
      <c r="QV257" s="9"/>
      <c r="QW257" s="9"/>
      <c r="QX257" s="9"/>
      <c r="QY257" s="9"/>
      <c r="QZ257" s="9"/>
      <c r="RA257" s="9"/>
      <c r="RB257" s="9"/>
      <c r="RC257" s="9"/>
      <c r="RD257" s="9"/>
      <c r="RE257" s="9"/>
      <c r="RF257" s="9"/>
      <c r="RG257" s="9"/>
      <c r="RH257" s="9"/>
      <c r="RI257" s="9"/>
      <c r="RJ257" s="9"/>
      <c r="RK257" s="9"/>
      <c r="RL257" s="9"/>
      <c r="RM257" s="9"/>
      <c r="RN257" s="9"/>
      <c r="RO257" s="9"/>
      <c r="RP257" s="9"/>
      <c r="RQ257" s="9"/>
      <c r="RR257" s="9"/>
      <c r="RS257" s="9"/>
      <c r="RT257" s="9"/>
      <c r="RU257" s="9"/>
      <c r="RV257" s="9"/>
      <c r="RW257" s="9"/>
      <c r="RX257" s="9"/>
      <c r="RY257" s="9"/>
      <c r="RZ257" s="9"/>
      <c r="SA257" s="9"/>
      <c r="SB257" s="9"/>
      <c r="SC257" s="9"/>
      <c r="SD257" s="9"/>
      <c r="SE257" s="9"/>
      <c r="SF257" s="9"/>
      <c r="SG257" s="9"/>
      <c r="SH257" s="9"/>
      <c r="SI257" s="9"/>
      <c r="SJ257" s="9"/>
      <c r="SK257" s="9"/>
      <c r="SL257" s="9"/>
      <c r="SM257" s="9"/>
      <c r="SN257" s="9"/>
      <c r="SO257" s="9"/>
      <c r="SP257" s="9"/>
      <c r="SQ257" s="9"/>
      <c r="SR257" s="9"/>
      <c r="SS257" s="9"/>
      <c r="ST257" s="9"/>
      <c r="SU257" s="9"/>
      <c r="SV257" s="9"/>
      <c r="SW257" s="9"/>
      <c r="SX257" s="9"/>
      <c r="SY257" s="9"/>
      <c r="SZ257" s="9"/>
      <c r="TA257" s="9"/>
      <c r="TB257" s="9"/>
      <c r="TC257" s="9"/>
      <c r="TD257" s="9"/>
      <c r="TE257" s="9"/>
      <c r="TF257" s="9"/>
      <c r="TG257" s="9"/>
      <c r="TH257" s="9"/>
      <c r="TI257" s="9"/>
      <c r="TJ257" s="9"/>
      <c r="TK257" s="9"/>
      <c r="TL257" s="9"/>
      <c r="TM257" s="9"/>
      <c r="TN257" s="9"/>
      <c r="TO257" s="9"/>
      <c r="TP257" s="9"/>
      <c r="TQ257" s="9"/>
      <c r="TR257" s="9"/>
      <c r="TS257" s="9"/>
      <c r="TT257" s="9"/>
      <c r="TU257" s="9"/>
      <c r="TV257" s="9"/>
      <c r="TW257" s="9"/>
      <c r="TX257" s="9"/>
      <c r="TY257" s="9"/>
      <c r="TZ257" s="9"/>
      <c r="UA257" s="9"/>
      <c r="UB257" s="9"/>
      <c r="UC257" s="9"/>
      <c r="UD257" s="9"/>
      <c r="UE257" s="9"/>
      <c r="UF257" s="9"/>
      <c r="UG257" s="9"/>
      <c r="UH257" s="9"/>
      <c r="UI257" s="9"/>
      <c r="UJ257" s="9"/>
      <c r="UK257" s="9"/>
      <c r="UL257" s="9"/>
      <c r="UM257" s="9"/>
      <c r="UN257" s="9"/>
      <c r="UO257" s="9"/>
      <c r="UP257" s="9"/>
      <c r="UQ257" s="9"/>
      <c r="UR257" s="9"/>
      <c r="US257" s="9"/>
      <c r="UT257" s="9"/>
      <c r="UU257" s="9"/>
      <c r="UV257" s="9"/>
      <c r="UW257" s="9"/>
      <c r="UX257" s="9"/>
      <c r="UY257" s="9"/>
      <c r="UZ257" s="9"/>
      <c r="VA257" s="9"/>
      <c r="VB257" s="9"/>
      <c r="VC257" s="9"/>
      <c r="VD257" s="9"/>
      <c r="VE257" s="9"/>
      <c r="VF257" s="9"/>
      <c r="VG257" s="9"/>
      <c r="VH257" s="9"/>
      <c r="VI257" s="9"/>
      <c r="VJ257" s="9"/>
      <c r="VK257" s="9"/>
      <c r="VL257" s="9"/>
      <c r="VM257" s="9"/>
      <c r="VN257" s="9"/>
      <c r="VO257" s="9"/>
      <c r="VP257" s="9"/>
      <c r="VQ257" s="9"/>
      <c r="VR257" s="9"/>
      <c r="VS257" s="9"/>
      <c r="VT257" s="9"/>
      <c r="VU257" s="9"/>
      <c r="VV257" s="9"/>
      <c r="VW257" s="9"/>
      <c r="VX257" s="9"/>
      <c r="VY257" s="9"/>
      <c r="VZ257" s="9"/>
      <c r="WA257" s="9"/>
      <c r="WB257" s="9"/>
      <c r="WC257" s="9"/>
      <c r="WD257" s="9"/>
      <c r="WE257" s="9"/>
      <c r="WF257" s="9"/>
      <c r="WG257" s="9"/>
      <c r="WH257" s="9"/>
      <c r="WI257" s="9"/>
      <c r="WJ257" s="9"/>
      <c r="WK257" s="9"/>
      <c r="WL257" s="9"/>
      <c r="WM257" s="9"/>
      <c r="WN257" s="9"/>
      <c r="WO257" s="9"/>
      <c r="WP257" s="9"/>
      <c r="WQ257" s="9"/>
      <c r="WR257" s="9"/>
      <c r="WS257" s="9"/>
      <c r="WT257" s="9"/>
      <c r="WU257" s="9"/>
      <c r="WV257" s="9"/>
      <c r="WW257" s="9"/>
      <c r="WX257" s="9"/>
      <c r="WY257" s="9"/>
      <c r="WZ257" s="9"/>
      <c r="XA257" s="9"/>
      <c r="XB257" s="9"/>
      <c r="XC257" s="9"/>
      <c r="XD257" s="9"/>
      <c r="XE257" s="9"/>
      <c r="XF257" s="9"/>
      <c r="XG257" s="9"/>
      <c r="XH257" s="9"/>
      <c r="XI257" s="9"/>
      <c r="XJ257" s="9"/>
      <c r="XK257" s="9"/>
      <c r="XL257" s="9"/>
      <c r="XM257" s="9"/>
      <c r="XN257" s="9"/>
      <c r="XO257" s="9"/>
      <c r="XP257" s="9"/>
      <c r="XQ257" s="9"/>
      <c r="XR257" s="9"/>
      <c r="XS257" s="9"/>
      <c r="XT257" s="9"/>
      <c r="XU257" s="9"/>
      <c r="XV257" s="9"/>
      <c r="XW257" s="9"/>
      <c r="XX257" s="9"/>
      <c r="XY257" s="9"/>
      <c r="XZ257" s="9"/>
      <c r="YA257" s="9"/>
      <c r="YB257" s="9"/>
      <c r="YC257" s="9"/>
      <c r="YD257" s="9"/>
      <c r="YE257" s="9"/>
      <c r="YF257" s="9"/>
      <c r="YG257" s="9"/>
      <c r="YH257" s="9"/>
      <c r="YI257" s="9"/>
      <c r="YJ257" s="9"/>
      <c r="YK257" s="9"/>
      <c r="YL257" s="9"/>
      <c r="YM257" s="9"/>
      <c r="YN257" s="9"/>
      <c r="YO257" s="9"/>
      <c r="YP257" s="9"/>
      <c r="YQ257" s="9"/>
      <c r="YR257" s="9"/>
      <c r="YS257" s="9"/>
      <c r="YT257" s="9"/>
      <c r="YU257" s="9"/>
      <c r="YV257" s="9"/>
      <c r="YW257" s="9"/>
      <c r="YX257" s="9"/>
      <c r="YY257" s="9"/>
      <c r="YZ257" s="9"/>
      <c r="ZA257" s="9"/>
      <c r="ZB257" s="9"/>
      <c r="ZC257" s="9"/>
      <c r="ZD257" s="9"/>
      <c r="ZE257" s="9"/>
      <c r="ZF257" s="9"/>
      <c r="ZG257" s="9"/>
      <c r="ZH257" s="9"/>
      <c r="ZI257" s="9"/>
      <c r="ZJ257" s="9"/>
      <c r="ZK257" s="9"/>
      <c r="ZL257" s="9"/>
      <c r="ZM257" s="9"/>
      <c r="ZN257" s="9"/>
      <c r="ZO257" s="9"/>
      <c r="ZP257" s="9"/>
      <c r="ZQ257" s="9"/>
      <c r="ZR257" s="9"/>
      <c r="ZS257" s="9"/>
      <c r="ZT257" s="9"/>
      <c r="ZU257" s="9"/>
      <c r="ZV257" s="9"/>
      <c r="ZW257" s="9"/>
      <c r="ZX257" s="9"/>
      <c r="ZY257" s="9"/>
      <c r="ZZ257" s="9"/>
      <c r="AAA257" s="9"/>
      <c r="AAB257" s="9"/>
      <c r="AAC257" s="9"/>
      <c r="AAD257" s="9"/>
      <c r="AAE257" s="9"/>
      <c r="AAF257" s="9"/>
      <c r="AAG257" s="9"/>
      <c r="AAH257" s="9"/>
      <c r="AAI257" s="9"/>
      <c r="AAJ257" s="9"/>
      <c r="AAK257" s="9"/>
      <c r="AAL257" s="9"/>
      <c r="AAM257" s="9"/>
      <c r="AAN257" s="9"/>
      <c r="AAO257" s="9"/>
      <c r="AAP257" s="9"/>
      <c r="AAQ257" s="9"/>
      <c r="AAR257" s="9"/>
      <c r="AAS257" s="9"/>
      <c r="AAT257" s="9"/>
      <c r="AAU257" s="9"/>
      <c r="AAV257" s="9"/>
      <c r="AAW257" s="9"/>
      <c r="AAX257" s="9"/>
      <c r="AAY257" s="9"/>
      <c r="AAZ257" s="9"/>
      <c r="ABA257" s="9"/>
      <c r="ABB257" s="9"/>
      <c r="ABC257" s="9"/>
      <c r="ABD257" s="9"/>
      <c r="ABE257" s="9"/>
      <c r="ABF257" s="9"/>
      <c r="ABG257" s="9"/>
      <c r="ABH257" s="9"/>
      <c r="ABI257" s="9"/>
      <c r="ABJ257" s="9"/>
      <c r="ABK257" s="9"/>
      <c r="ABL257" s="9"/>
      <c r="ABM257" s="9"/>
      <c r="ABN257" s="9"/>
      <c r="ABO257" s="9"/>
      <c r="ABP257" s="9"/>
      <c r="ABQ257" s="9"/>
      <c r="ABR257" s="9"/>
      <c r="ABS257" s="9"/>
      <c r="ABT257" s="9"/>
      <c r="ABU257" s="9"/>
      <c r="ABV257" s="9"/>
      <c r="ABW257" s="9"/>
      <c r="ABX257" s="9"/>
      <c r="ABY257" s="9"/>
      <c r="ABZ257" s="9"/>
      <c r="ACA257" s="9"/>
      <c r="ACB257" s="9"/>
      <c r="ACC257" s="9"/>
      <c r="ACD257" s="9"/>
      <c r="ACE257" s="9"/>
      <c r="ACF257" s="9"/>
      <c r="ACG257" s="9"/>
      <c r="ACH257" s="9"/>
      <c r="ACI257" s="9"/>
      <c r="ACJ257" s="9"/>
      <c r="ACK257" s="9"/>
      <c r="ACL257" s="9"/>
      <c r="ACM257" s="9"/>
      <c r="ACN257" s="9"/>
      <c r="ACO257" s="9"/>
      <c r="ACP257" s="9"/>
      <c r="ACQ257" s="9"/>
      <c r="ACR257" s="9"/>
      <c r="ACS257" s="9"/>
      <c r="ACT257" s="9"/>
      <c r="ACU257" s="9"/>
      <c r="ACV257" s="9"/>
      <c r="ACW257" s="9"/>
      <c r="ACX257" s="9"/>
      <c r="ACY257" s="9"/>
      <c r="ACZ257" s="9"/>
      <c r="ADA257" s="9"/>
      <c r="ADB257" s="9"/>
      <c r="ADC257" s="9"/>
      <c r="ADD257" s="9"/>
      <c r="ADE257" s="9"/>
      <c r="ADF257" s="9"/>
      <c r="ADG257" s="9"/>
      <c r="ADH257" s="9"/>
      <c r="ADI257" s="9"/>
      <c r="ADJ257" s="9"/>
      <c r="ADK257" s="9"/>
      <c r="ADL257" s="9"/>
      <c r="ADM257" s="9"/>
      <c r="ADN257" s="9"/>
      <c r="ADO257" s="9"/>
      <c r="ADP257" s="9"/>
      <c r="ADQ257" s="9"/>
      <c r="ADR257" s="9"/>
      <c r="ADS257" s="9"/>
      <c r="ADT257" s="9"/>
      <c r="ADU257" s="9"/>
      <c r="ADV257" s="9"/>
      <c r="ADW257" s="9"/>
      <c r="ADX257" s="9"/>
      <c r="ADY257" s="9"/>
      <c r="ADZ257" s="9"/>
      <c r="AEA257" s="9"/>
      <c r="AEB257" s="9"/>
      <c r="AEC257" s="9"/>
      <c r="AED257" s="9"/>
      <c r="AEE257" s="9"/>
      <c r="AEF257" s="9"/>
      <c r="AEG257" s="9"/>
      <c r="AEH257" s="9"/>
      <c r="AEI257" s="9"/>
      <c r="AEJ257" s="9"/>
      <c r="AEK257" s="9"/>
      <c r="AEL257" s="9"/>
      <c r="AEM257" s="9"/>
      <c r="AEN257" s="9"/>
      <c r="AEO257" s="9"/>
      <c r="AEP257" s="9"/>
      <c r="AEQ257" s="9"/>
      <c r="AER257" s="9"/>
      <c r="AES257" s="9"/>
      <c r="AET257" s="9"/>
      <c r="AEU257" s="9"/>
      <c r="AEV257" s="9"/>
      <c r="AEW257" s="9"/>
      <c r="AEX257" s="9"/>
      <c r="AEY257" s="9"/>
      <c r="AEZ257" s="9"/>
      <c r="AFA257" s="9"/>
      <c r="AFB257" s="9"/>
      <c r="AFC257" s="9"/>
      <c r="AFD257" s="9"/>
      <c r="AFE257" s="9"/>
      <c r="AFF257" s="9"/>
      <c r="AFG257" s="9"/>
      <c r="AFH257" s="9"/>
      <c r="AFI257" s="9"/>
      <c r="AFJ257" s="9"/>
      <c r="AFK257" s="9"/>
      <c r="AFL257" s="9"/>
      <c r="AFM257" s="9"/>
      <c r="AFN257" s="9"/>
      <c r="AFO257" s="9"/>
      <c r="AFP257" s="9"/>
      <c r="AFQ257" s="9"/>
      <c r="AFR257" s="9"/>
      <c r="AFS257" s="9"/>
      <c r="AFT257" s="9"/>
      <c r="AFU257" s="9"/>
      <c r="AFV257" s="9"/>
      <c r="AFW257" s="9"/>
      <c r="AFX257" s="9"/>
      <c r="AFY257" s="9"/>
      <c r="AFZ257" s="9"/>
      <c r="AGA257" s="9"/>
      <c r="AGB257" s="9"/>
      <c r="AGC257" s="9"/>
      <c r="AGD257" s="9"/>
      <c r="AGE257" s="9"/>
      <c r="AGF257" s="9"/>
      <c r="AGG257" s="9"/>
      <c r="AGH257" s="9"/>
      <c r="AGI257" s="9"/>
      <c r="AGJ257" s="9"/>
      <c r="AGK257" s="9"/>
      <c r="AGL257" s="9"/>
      <c r="AGM257" s="9"/>
      <c r="AGN257" s="9"/>
      <c r="AGO257" s="9"/>
      <c r="AGP257" s="9"/>
      <c r="AGQ257" s="9"/>
      <c r="AGR257" s="9"/>
      <c r="AGS257" s="9"/>
      <c r="AGT257" s="9"/>
      <c r="AGU257" s="9"/>
      <c r="AGV257" s="9"/>
      <c r="AGW257" s="9"/>
      <c r="AGX257" s="9"/>
      <c r="AGY257" s="9"/>
      <c r="AGZ257" s="9"/>
      <c r="AHA257" s="9"/>
      <c r="AHB257" s="9"/>
      <c r="AHC257" s="9"/>
      <c r="AHD257" s="9"/>
      <c r="AHE257" s="9"/>
      <c r="AHF257" s="9"/>
      <c r="AHG257" s="9"/>
      <c r="AHH257" s="9"/>
      <c r="AHI257" s="9"/>
      <c r="AHJ257" s="9"/>
      <c r="AHK257" s="9"/>
      <c r="AHL257" s="9"/>
      <c r="AHM257" s="9"/>
      <c r="AHN257" s="9"/>
      <c r="AHO257" s="9"/>
      <c r="AHP257" s="9"/>
      <c r="AHQ257" s="9"/>
      <c r="AHR257" s="9"/>
      <c r="AHS257" s="9"/>
      <c r="AHT257" s="9"/>
      <c r="AHU257" s="9"/>
      <c r="AHV257" s="9"/>
      <c r="AHW257" s="9"/>
      <c r="AHX257" s="9"/>
      <c r="AHY257" s="9"/>
      <c r="AHZ257" s="9"/>
      <c r="AIA257" s="9"/>
      <c r="AIB257" s="9"/>
      <c r="AIC257" s="9"/>
      <c r="AID257" s="9"/>
      <c r="AIE257" s="9"/>
      <c r="AIF257" s="9"/>
      <c r="AIG257" s="9"/>
      <c r="AIH257" s="9"/>
      <c r="AII257" s="9"/>
      <c r="AIJ257" s="9"/>
      <c r="AIK257" s="9"/>
      <c r="AIL257" s="9"/>
      <c r="AIM257" s="9"/>
      <c r="AIN257" s="9"/>
      <c r="AIO257" s="9"/>
      <c r="AIP257" s="9"/>
      <c r="AIQ257" s="9"/>
      <c r="AIR257" s="9"/>
      <c r="AIS257" s="9"/>
      <c r="AIT257" s="9"/>
      <c r="AIU257" s="9"/>
      <c r="AIV257" s="9"/>
      <c r="AIW257" s="9"/>
      <c r="AIX257" s="9"/>
      <c r="AIY257" s="9"/>
      <c r="AIZ257" s="9"/>
      <c r="AJA257" s="9"/>
      <c r="AJB257" s="9"/>
      <c r="AJC257" s="9"/>
      <c r="AJD257" s="9"/>
      <c r="AJE257" s="9"/>
      <c r="AJF257" s="9"/>
      <c r="AJG257" s="9"/>
      <c r="AJH257" s="9"/>
      <c r="AJI257" s="9"/>
      <c r="AJJ257" s="9"/>
      <c r="AJK257" s="9"/>
      <c r="AJL257" s="9"/>
      <c r="AJM257" s="9"/>
      <c r="AJN257" s="9"/>
      <c r="AJO257" s="9"/>
      <c r="AJP257" s="9"/>
      <c r="AJQ257" s="9"/>
      <c r="AJR257" s="9"/>
      <c r="AJS257" s="9"/>
      <c r="AJT257" s="9"/>
      <c r="AJU257" s="9"/>
      <c r="AJV257" s="9"/>
      <c r="AJW257" s="9"/>
      <c r="AJX257" s="9"/>
      <c r="AJY257" s="9"/>
      <c r="AJZ257" s="9"/>
      <c r="AKA257" s="9"/>
      <c r="AKB257" s="9"/>
      <c r="AKC257" s="9"/>
      <c r="AKD257" s="9"/>
      <c r="AKE257" s="9"/>
      <c r="AKF257" s="9"/>
      <c r="AKG257" s="9"/>
      <c r="AKH257" s="9"/>
      <c r="AKI257" s="9"/>
      <c r="AKJ257" s="9"/>
      <c r="AKK257" s="9"/>
      <c r="AKL257" s="9"/>
      <c r="AKM257" s="9"/>
      <c r="AKN257" s="9"/>
      <c r="AKO257" s="9"/>
      <c r="AKP257" s="9"/>
      <c r="AKQ257" s="9"/>
      <c r="AKR257" s="9"/>
      <c r="AKS257" s="9"/>
      <c r="AKT257" s="9"/>
      <c r="AKU257" s="9"/>
      <c r="AKV257" s="9"/>
      <c r="AKW257" s="9"/>
      <c r="AKX257" s="9"/>
      <c r="AKY257" s="9"/>
      <c r="AKZ257" s="9"/>
      <c r="ALA257" s="9"/>
      <c r="ALB257" s="9"/>
      <c r="ALC257" s="9"/>
      <c r="ALD257" s="9"/>
      <c r="ALE257" s="9"/>
      <c r="ALF257" s="9"/>
      <c r="ALG257" s="9"/>
      <c r="ALH257" s="9"/>
      <c r="ALI257" s="9"/>
      <c r="ALJ257" s="9"/>
      <c r="ALK257" s="9"/>
      <c r="ALL257" s="9"/>
      <c r="ALM257" s="9"/>
      <c r="ALN257" s="9"/>
      <c r="ALO257" s="9"/>
      <c r="ALP257" s="9"/>
      <c r="ALQ257" s="9"/>
      <c r="ALR257" s="9"/>
      <c r="ALS257" s="9"/>
      <c r="ALT257" s="9"/>
      <c r="ALU257" s="9"/>
      <c r="ALV257" s="9"/>
      <c r="ALW257" s="9"/>
      <c r="ALX257" s="9"/>
      <c r="ALY257" s="9"/>
      <c r="ALZ257" s="9"/>
      <c r="AMA257" s="9"/>
      <c r="AMB257" s="9"/>
      <c r="AMC257" s="9"/>
      <c r="AMD257" s="9"/>
      <c r="AME257" s="9"/>
      <c r="AMF257" s="9"/>
      <c r="AMG257" s="9"/>
      <c r="AMH257" s="9"/>
      <c r="AMI257" s="9"/>
      <c r="AMJ257" s="9"/>
      <c r="AMK257" s="9"/>
    </row>
    <row r="258" spans="1:1027" s="16" customFormat="1" ht="15.75" x14ac:dyDescent="0.25">
      <c r="A258" s="44" t="s">
        <v>463</v>
      </c>
      <c r="B258" s="51" t="s">
        <v>183</v>
      </c>
      <c r="C258" s="77" t="s">
        <v>78</v>
      </c>
      <c r="D258" s="83">
        <v>1536.83</v>
      </c>
      <c r="E258" s="102"/>
      <c r="F258" s="103"/>
      <c r="G258" s="103"/>
      <c r="H258" s="100">
        <f t="shared" si="38"/>
        <v>0</v>
      </c>
      <c r="I258" s="103"/>
      <c r="J258" s="103"/>
      <c r="K258" s="103"/>
      <c r="L258" s="100">
        <f t="shared" si="39"/>
        <v>0</v>
      </c>
      <c r="M258" s="103"/>
      <c r="N258" s="103"/>
      <c r="O258" s="103"/>
      <c r="P258" s="100">
        <f t="shared" si="40"/>
        <v>0</v>
      </c>
      <c r="Q258" s="103"/>
      <c r="R258" s="103"/>
      <c r="S258" s="103"/>
      <c r="T258" s="100">
        <f t="shared" si="41"/>
        <v>0</v>
      </c>
      <c r="U258" s="100">
        <f t="shared" si="42"/>
        <v>0</v>
      </c>
      <c r="V258" s="100">
        <f t="shared" si="43"/>
        <v>0</v>
      </c>
      <c r="W258" s="126">
        <f t="shared" si="44"/>
        <v>0</v>
      </c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128"/>
      <c r="AI258" s="128"/>
      <c r="AJ258" s="128"/>
      <c r="AK258" s="128"/>
      <c r="AML258" s="10"/>
      <c r="AMM258" s="10"/>
    </row>
    <row r="259" spans="1:1027" s="16" customFormat="1" ht="16.899999999999999" customHeight="1" x14ac:dyDescent="0.25">
      <c r="A259" s="44" t="s">
        <v>464</v>
      </c>
      <c r="B259" s="51" t="s">
        <v>184</v>
      </c>
      <c r="C259" s="48" t="s">
        <v>78</v>
      </c>
      <c r="D259" s="83">
        <v>439.62</v>
      </c>
      <c r="E259" s="104">
        <v>2</v>
      </c>
      <c r="F259" s="103">
        <v>2</v>
      </c>
      <c r="G259" s="103">
        <v>1</v>
      </c>
      <c r="H259" s="100">
        <f t="shared" si="38"/>
        <v>5</v>
      </c>
      <c r="I259" s="103">
        <v>4</v>
      </c>
      <c r="J259" s="103">
        <v>5</v>
      </c>
      <c r="K259" s="103">
        <v>7</v>
      </c>
      <c r="L259" s="100">
        <f t="shared" si="39"/>
        <v>16</v>
      </c>
      <c r="M259" s="103">
        <v>8</v>
      </c>
      <c r="N259" s="103">
        <v>6</v>
      </c>
      <c r="O259" s="103">
        <v>8</v>
      </c>
      <c r="P259" s="100">
        <f t="shared" si="40"/>
        <v>22</v>
      </c>
      <c r="Q259" s="103">
        <v>4</v>
      </c>
      <c r="R259" s="103">
        <v>3</v>
      </c>
      <c r="S259" s="103">
        <v>2</v>
      </c>
      <c r="T259" s="100">
        <f t="shared" si="41"/>
        <v>9</v>
      </c>
      <c r="U259" s="100">
        <f t="shared" si="42"/>
        <v>52</v>
      </c>
      <c r="V259" s="100">
        <f t="shared" si="43"/>
        <v>22860.240000000002</v>
      </c>
      <c r="W259" s="126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8"/>
      <c r="AJ259" s="128"/>
      <c r="AK259" s="128"/>
      <c r="AML259" s="10"/>
      <c r="AMM259" s="10"/>
    </row>
    <row r="260" spans="1:1027" s="16" customFormat="1" ht="15.75" x14ac:dyDescent="0.25">
      <c r="A260" s="44" t="s">
        <v>465</v>
      </c>
      <c r="B260" s="51" t="s">
        <v>185</v>
      </c>
      <c r="C260" s="48" t="s">
        <v>78</v>
      </c>
      <c r="D260" s="83">
        <v>367.25</v>
      </c>
      <c r="E260" s="119">
        <v>2</v>
      </c>
      <c r="F260" s="103">
        <v>4</v>
      </c>
      <c r="G260" s="103"/>
      <c r="H260" s="100">
        <f t="shared" si="38"/>
        <v>6</v>
      </c>
      <c r="I260" s="119"/>
      <c r="J260" s="103">
        <v>5</v>
      </c>
      <c r="K260" s="103">
        <v>2</v>
      </c>
      <c r="L260" s="100">
        <f t="shared" si="39"/>
        <v>7</v>
      </c>
      <c r="M260" s="119">
        <v>3</v>
      </c>
      <c r="N260" s="103"/>
      <c r="O260" s="103">
        <v>6</v>
      </c>
      <c r="P260" s="100">
        <f t="shared" si="40"/>
        <v>9</v>
      </c>
      <c r="Q260" s="119">
        <v>5</v>
      </c>
      <c r="R260" s="103">
        <v>5</v>
      </c>
      <c r="S260" s="103"/>
      <c r="T260" s="100">
        <f t="shared" si="41"/>
        <v>10</v>
      </c>
      <c r="U260" s="100">
        <f t="shared" si="42"/>
        <v>32</v>
      </c>
      <c r="V260" s="100">
        <f t="shared" si="43"/>
        <v>11752</v>
      </c>
      <c r="W260" s="126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128"/>
      <c r="AI260" s="128"/>
      <c r="AJ260" s="128"/>
      <c r="AK260" s="128"/>
      <c r="AML260" s="10"/>
      <c r="AMM260" s="10"/>
    </row>
    <row r="261" spans="1:1027" s="16" customFormat="1" ht="21" customHeight="1" x14ac:dyDescent="0.25">
      <c r="A261" s="44" t="s">
        <v>466</v>
      </c>
      <c r="B261" s="51" t="s">
        <v>186</v>
      </c>
      <c r="C261" s="48" t="s">
        <v>78</v>
      </c>
      <c r="D261" s="83">
        <v>386.25</v>
      </c>
      <c r="E261" s="102"/>
      <c r="F261" s="103">
        <v>1</v>
      </c>
      <c r="G261" s="103"/>
      <c r="H261" s="100">
        <f t="shared" si="38"/>
        <v>1</v>
      </c>
      <c r="I261" s="103">
        <v>1</v>
      </c>
      <c r="J261" s="103"/>
      <c r="K261" s="103"/>
      <c r="L261" s="100">
        <f t="shared" si="39"/>
        <v>1</v>
      </c>
      <c r="M261" s="103"/>
      <c r="N261" s="103">
        <v>1</v>
      </c>
      <c r="O261" s="103"/>
      <c r="P261" s="100">
        <f t="shared" si="40"/>
        <v>1</v>
      </c>
      <c r="Q261" s="103"/>
      <c r="R261" s="103">
        <v>1</v>
      </c>
      <c r="S261" s="103"/>
      <c r="T261" s="100">
        <f t="shared" si="41"/>
        <v>1</v>
      </c>
      <c r="U261" s="100">
        <f t="shared" si="42"/>
        <v>4</v>
      </c>
      <c r="V261" s="100">
        <f t="shared" si="43"/>
        <v>1545</v>
      </c>
      <c r="W261" s="126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28"/>
      <c r="AI261" s="128"/>
      <c r="AJ261" s="128"/>
      <c r="AK261" s="128"/>
      <c r="AML261" s="10"/>
      <c r="AMM261" s="10"/>
    </row>
    <row r="262" spans="1:1027" ht="14.25" customHeight="1" x14ac:dyDescent="0.25">
      <c r="A262" s="44" t="s">
        <v>467</v>
      </c>
      <c r="B262" s="51" t="s">
        <v>187</v>
      </c>
      <c r="C262" s="60" t="s">
        <v>78</v>
      </c>
      <c r="D262" s="83">
        <v>439.62</v>
      </c>
      <c r="E262" s="102"/>
      <c r="F262" s="103">
        <v>1</v>
      </c>
      <c r="G262" s="103"/>
      <c r="H262" s="100">
        <f t="shared" si="38"/>
        <v>1</v>
      </c>
      <c r="I262" s="103">
        <v>1</v>
      </c>
      <c r="J262" s="103"/>
      <c r="K262" s="103"/>
      <c r="L262" s="100">
        <f t="shared" si="39"/>
        <v>1</v>
      </c>
      <c r="M262" s="103"/>
      <c r="N262" s="103">
        <v>1</v>
      </c>
      <c r="O262" s="103"/>
      <c r="P262" s="100">
        <f t="shared" si="40"/>
        <v>1</v>
      </c>
      <c r="Q262" s="103"/>
      <c r="R262" s="103">
        <v>1</v>
      </c>
      <c r="S262" s="103"/>
      <c r="T262" s="100">
        <f t="shared" si="41"/>
        <v>1</v>
      </c>
      <c r="U262" s="100">
        <f t="shared" si="42"/>
        <v>4</v>
      </c>
      <c r="V262" s="100">
        <f t="shared" si="43"/>
        <v>1758.48</v>
      </c>
      <c r="W262" s="126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  <c r="AI262" s="122"/>
      <c r="AJ262" s="122"/>
      <c r="AK262" s="122"/>
    </row>
    <row r="263" spans="1:1027" ht="15.75" x14ac:dyDescent="0.25">
      <c r="A263" s="44" t="s">
        <v>468</v>
      </c>
      <c r="B263" s="51" t="s">
        <v>188</v>
      </c>
      <c r="C263" s="60" t="s">
        <v>78</v>
      </c>
      <c r="D263" s="83">
        <v>303.58</v>
      </c>
      <c r="E263" s="102"/>
      <c r="F263" s="103"/>
      <c r="G263" s="103">
        <v>1</v>
      </c>
      <c r="H263" s="100">
        <f t="shared" si="38"/>
        <v>1</v>
      </c>
      <c r="I263" s="103"/>
      <c r="J263" s="103">
        <v>1</v>
      </c>
      <c r="K263" s="103"/>
      <c r="L263" s="100">
        <f t="shared" si="39"/>
        <v>1</v>
      </c>
      <c r="M263" s="103">
        <v>1</v>
      </c>
      <c r="N263" s="103"/>
      <c r="O263" s="103"/>
      <c r="P263" s="100">
        <f t="shared" si="40"/>
        <v>1</v>
      </c>
      <c r="Q263" s="103">
        <v>1</v>
      </c>
      <c r="R263" s="103"/>
      <c r="S263" s="103">
        <v>1</v>
      </c>
      <c r="T263" s="100">
        <f t="shared" si="41"/>
        <v>2</v>
      </c>
      <c r="U263" s="100">
        <f t="shared" si="42"/>
        <v>5</v>
      </c>
      <c r="V263" s="100">
        <f t="shared" si="43"/>
        <v>1517.8999999999999</v>
      </c>
      <c r="W263" s="126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2"/>
      <c r="AH263" s="122"/>
      <c r="AI263" s="122"/>
      <c r="AJ263" s="122"/>
      <c r="AK263" s="122"/>
    </row>
    <row r="264" spans="1:1027" ht="15.75" x14ac:dyDescent="0.25">
      <c r="A264" s="44" t="s">
        <v>469</v>
      </c>
      <c r="B264" s="51" t="s">
        <v>189</v>
      </c>
      <c r="C264" s="48" t="s">
        <v>78</v>
      </c>
      <c r="D264" s="85">
        <v>185.83</v>
      </c>
      <c r="E264" s="102">
        <v>2</v>
      </c>
      <c r="F264" s="103">
        <v>4</v>
      </c>
      <c r="G264" s="103"/>
      <c r="H264" s="100">
        <f t="shared" si="38"/>
        <v>6</v>
      </c>
      <c r="I264" s="103">
        <v>4</v>
      </c>
      <c r="J264" s="103"/>
      <c r="K264" s="103">
        <v>2</v>
      </c>
      <c r="L264" s="100">
        <f t="shared" si="39"/>
        <v>6</v>
      </c>
      <c r="M264" s="103"/>
      <c r="N264" s="103">
        <v>3</v>
      </c>
      <c r="O264" s="103">
        <v>3</v>
      </c>
      <c r="P264" s="100">
        <f t="shared" si="40"/>
        <v>6</v>
      </c>
      <c r="Q264" s="103"/>
      <c r="R264" s="103">
        <v>4</v>
      </c>
      <c r="S264" s="103">
        <v>2</v>
      </c>
      <c r="T264" s="100">
        <f t="shared" si="41"/>
        <v>6</v>
      </c>
      <c r="U264" s="100">
        <f t="shared" si="42"/>
        <v>24</v>
      </c>
      <c r="V264" s="100">
        <f t="shared" si="43"/>
        <v>4459.92</v>
      </c>
      <c r="W264" s="126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2"/>
      <c r="AH264" s="122"/>
      <c r="AI264" s="122"/>
      <c r="AJ264" s="122"/>
      <c r="AK264" s="122"/>
    </row>
    <row r="265" spans="1:1027" ht="15.75" x14ac:dyDescent="0.25">
      <c r="A265" s="44" t="s">
        <v>470</v>
      </c>
      <c r="B265" s="51" t="s">
        <v>190</v>
      </c>
      <c r="C265" s="48" t="s">
        <v>78</v>
      </c>
      <c r="D265" s="85">
        <v>603.20000000000005</v>
      </c>
      <c r="E265" s="102"/>
      <c r="F265" s="103">
        <v>1</v>
      </c>
      <c r="G265" s="103"/>
      <c r="H265" s="100">
        <f t="shared" si="38"/>
        <v>1</v>
      </c>
      <c r="I265" s="103"/>
      <c r="J265" s="103">
        <v>1</v>
      </c>
      <c r="K265" s="103"/>
      <c r="L265" s="100">
        <f t="shared" si="39"/>
        <v>1</v>
      </c>
      <c r="M265" s="103"/>
      <c r="N265" s="103">
        <v>1</v>
      </c>
      <c r="O265" s="103"/>
      <c r="P265" s="100">
        <f t="shared" si="40"/>
        <v>1</v>
      </c>
      <c r="Q265" s="103"/>
      <c r="R265" s="103">
        <v>1</v>
      </c>
      <c r="S265" s="103"/>
      <c r="T265" s="100">
        <f t="shared" si="41"/>
        <v>1</v>
      </c>
      <c r="U265" s="100">
        <f t="shared" si="42"/>
        <v>4</v>
      </c>
      <c r="V265" s="100">
        <f t="shared" si="43"/>
        <v>2412.8000000000002</v>
      </c>
      <c r="W265" s="126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2"/>
      <c r="AH265" s="122"/>
      <c r="AI265" s="122"/>
      <c r="AJ265" s="122"/>
      <c r="AK265" s="122"/>
    </row>
    <row r="266" spans="1:1027" ht="15.75" x14ac:dyDescent="0.25">
      <c r="A266" s="44" t="s">
        <v>471</v>
      </c>
      <c r="B266" s="51" t="s">
        <v>191</v>
      </c>
      <c r="C266" s="145" t="s">
        <v>78</v>
      </c>
      <c r="D266" s="84">
        <v>751.53</v>
      </c>
      <c r="E266" s="108"/>
      <c r="F266" s="103"/>
      <c r="G266" s="103"/>
      <c r="H266" s="100">
        <f t="shared" si="38"/>
        <v>0</v>
      </c>
      <c r="I266" s="103"/>
      <c r="J266" s="103"/>
      <c r="K266" s="103"/>
      <c r="L266" s="100">
        <f t="shared" si="39"/>
        <v>0</v>
      </c>
      <c r="M266" s="103"/>
      <c r="N266" s="103"/>
      <c r="O266" s="103"/>
      <c r="P266" s="100">
        <f t="shared" si="40"/>
        <v>0</v>
      </c>
      <c r="Q266" s="103"/>
      <c r="R266" s="103"/>
      <c r="S266" s="103"/>
      <c r="T266" s="100">
        <f t="shared" si="41"/>
        <v>0</v>
      </c>
      <c r="U266" s="100">
        <f t="shared" si="42"/>
        <v>0</v>
      </c>
      <c r="V266" s="100">
        <f t="shared" si="43"/>
        <v>0</v>
      </c>
      <c r="W266" s="126">
        <f t="shared" si="44"/>
        <v>0</v>
      </c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</row>
    <row r="267" spans="1:1027" ht="15.75" x14ac:dyDescent="0.25">
      <c r="A267" s="44" t="s">
        <v>472</v>
      </c>
      <c r="B267" s="51" t="s">
        <v>192</v>
      </c>
      <c r="C267" s="146" t="s">
        <v>78</v>
      </c>
      <c r="D267" s="84">
        <v>954.32</v>
      </c>
      <c r="E267" s="108"/>
      <c r="F267" s="103"/>
      <c r="G267" s="103"/>
      <c r="H267" s="100">
        <f t="shared" ref="H267:H279" si="46">E267+F267+G267</f>
        <v>0</v>
      </c>
      <c r="I267" s="103"/>
      <c r="J267" s="103"/>
      <c r="K267" s="103"/>
      <c r="L267" s="100">
        <f t="shared" ref="L267:L279" si="47">I267+J267+K267</f>
        <v>0</v>
      </c>
      <c r="M267" s="103"/>
      <c r="N267" s="103"/>
      <c r="O267" s="103"/>
      <c r="P267" s="100">
        <f t="shared" ref="P267:P279" si="48">M267+N267+O267</f>
        <v>0</v>
      </c>
      <c r="Q267" s="103"/>
      <c r="R267" s="103"/>
      <c r="S267" s="103"/>
      <c r="T267" s="100">
        <f t="shared" ref="T267:T279" si="49">Q267+R267+S267</f>
        <v>0</v>
      </c>
      <c r="U267" s="100">
        <f t="shared" ref="U267:U279" si="50">T267+P267+L267+H267</f>
        <v>0</v>
      </c>
      <c r="V267" s="100">
        <f t="shared" ref="V267:V276" si="51">U267*D267</f>
        <v>0</v>
      </c>
      <c r="W267" s="126">
        <f t="shared" si="44"/>
        <v>0</v>
      </c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</row>
    <row r="268" spans="1:1027" ht="31.5" x14ac:dyDescent="0.25">
      <c r="A268" s="44" t="s">
        <v>473</v>
      </c>
      <c r="B268" s="51" t="s">
        <v>193</v>
      </c>
      <c r="C268" s="146" t="s">
        <v>78</v>
      </c>
      <c r="D268" s="84">
        <v>131.66999999999999</v>
      </c>
      <c r="E268" s="108"/>
      <c r="F268" s="103"/>
      <c r="G268" s="103"/>
      <c r="H268" s="100">
        <f t="shared" si="46"/>
        <v>0</v>
      </c>
      <c r="I268" s="103"/>
      <c r="J268" s="103"/>
      <c r="K268" s="103"/>
      <c r="L268" s="100">
        <f t="shared" si="47"/>
        <v>0</v>
      </c>
      <c r="M268" s="103"/>
      <c r="N268" s="103"/>
      <c r="O268" s="103"/>
      <c r="P268" s="100">
        <f t="shared" si="48"/>
        <v>0</v>
      </c>
      <c r="Q268" s="103"/>
      <c r="R268" s="103"/>
      <c r="S268" s="103"/>
      <c r="T268" s="100">
        <f t="shared" si="49"/>
        <v>0</v>
      </c>
      <c r="U268" s="100">
        <f t="shared" si="50"/>
        <v>0</v>
      </c>
      <c r="V268" s="100">
        <f t="shared" si="51"/>
        <v>0</v>
      </c>
      <c r="W268" s="126">
        <f t="shared" ref="W268:W278" si="52">H268+L268</f>
        <v>0</v>
      </c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</row>
    <row r="269" spans="1:1027" ht="31.5" x14ac:dyDescent="0.25">
      <c r="A269" s="44" t="s">
        <v>242</v>
      </c>
      <c r="B269" s="80" t="s">
        <v>166</v>
      </c>
      <c r="C269" s="81"/>
      <c r="D269" s="87"/>
      <c r="E269" s="108"/>
      <c r="F269" s="103"/>
      <c r="G269" s="103"/>
      <c r="H269" s="100">
        <f t="shared" si="46"/>
        <v>0</v>
      </c>
      <c r="I269" s="103"/>
      <c r="J269" s="103"/>
      <c r="K269" s="103"/>
      <c r="L269" s="100">
        <f t="shared" si="47"/>
        <v>0</v>
      </c>
      <c r="M269" s="103"/>
      <c r="N269" s="103"/>
      <c r="O269" s="103"/>
      <c r="P269" s="100">
        <f t="shared" si="48"/>
        <v>0</v>
      </c>
      <c r="Q269" s="103"/>
      <c r="R269" s="103"/>
      <c r="S269" s="103"/>
      <c r="T269" s="100">
        <f t="shared" si="49"/>
        <v>0</v>
      </c>
      <c r="U269" s="100">
        <f t="shared" si="50"/>
        <v>0</v>
      </c>
      <c r="V269" s="100">
        <f t="shared" si="51"/>
        <v>0</v>
      </c>
      <c r="W269" s="126">
        <f t="shared" si="52"/>
        <v>0</v>
      </c>
      <c r="X269" s="122"/>
      <c r="Y269" s="122"/>
      <c r="Z269" s="122"/>
      <c r="AA269" s="122"/>
      <c r="AB269" s="122"/>
      <c r="AC269" s="122"/>
      <c r="AD269" s="122"/>
      <c r="AE269" s="122"/>
      <c r="AF269" s="122"/>
      <c r="AG269" s="122"/>
      <c r="AH269" s="122"/>
      <c r="AI269" s="122"/>
      <c r="AJ269" s="122"/>
      <c r="AK269" s="122"/>
    </row>
    <row r="270" spans="1:1027" ht="15.75" x14ac:dyDescent="0.25">
      <c r="A270" s="44" t="s">
        <v>474</v>
      </c>
      <c r="B270" s="72" t="s">
        <v>167</v>
      </c>
      <c r="C270" s="81" t="s">
        <v>78</v>
      </c>
      <c r="D270" s="87">
        <v>1950.39</v>
      </c>
      <c r="E270" s="109"/>
      <c r="F270" s="109"/>
      <c r="G270" s="108">
        <v>1</v>
      </c>
      <c r="H270" s="100">
        <f t="shared" si="46"/>
        <v>1</v>
      </c>
      <c r="I270" s="103"/>
      <c r="J270" s="103">
        <v>1</v>
      </c>
      <c r="K270" s="103">
        <v>1</v>
      </c>
      <c r="L270" s="100">
        <f t="shared" si="47"/>
        <v>2</v>
      </c>
      <c r="M270" s="103">
        <v>1</v>
      </c>
      <c r="N270" s="103">
        <v>1</v>
      </c>
      <c r="O270" s="103">
        <v>1</v>
      </c>
      <c r="P270" s="100">
        <f t="shared" si="48"/>
        <v>3</v>
      </c>
      <c r="Q270" s="103">
        <v>1</v>
      </c>
      <c r="R270" s="103">
        <v>1</v>
      </c>
      <c r="S270" s="103"/>
      <c r="T270" s="100">
        <f t="shared" si="49"/>
        <v>2</v>
      </c>
      <c r="U270" s="100">
        <f t="shared" si="50"/>
        <v>8</v>
      </c>
      <c r="V270" s="100">
        <f t="shared" si="51"/>
        <v>15603.12</v>
      </c>
      <c r="W270" s="126"/>
      <c r="X270" s="122"/>
      <c r="Y270" s="122"/>
      <c r="Z270" s="122"/>
      <c r="AA270" s="122"/>
      <c r="AB270" s="122"/>
      <c r="AC270" s="122"/>
      <c r="AD270" s="122"/>
      <c r="AE270" s="122"/>
      <c r="AF270" s="122"/>
      <c r="AG270" s="122"/>
      <c r="AH270" s="122"/>
      <c r="AI270" s="122"/>
      <c r="AJ270" s="122"/>
      <c r="AK270" s="122"/>
    </row>
    <row r="271" spans="1:1027" ht="31.5" x14ac:dyDescent="0.25">
      <c r="A271" s="44" t="s">
        <v>475</v>
      </c>
      <c r="B271" s="53" t="s">
        <v>168</v>
      </c>
      <c r="C271" s="81" t="s">
        <v>177</v>
      </c>
      <c r="D271" s="87">
        <v>562.32000000000005</v>
      </c>
      <c r="E271" s="108"/>
      <c r="F271" s="103"/>
      <c r="G271" s="103"/>
      <c r="H271" s="100">
        <f t="shared" si="46"/>
        <v>0</v>
      </c>
      <c r="I271" s="103"/>
      <c r="J271" s="103">
        <v>5</v>
      </c>
      <c r="K271" s="103">
        <v>6</v>
      </c>
      <c r="L271" s="100">
        <f t="shared" si="47"/>
        <v>11</v>
      </c>
      <c r="M271" s="103">
        <v>5</v>
      </c>
      <c r="N271" s="103">
        <v>5</v>
      </c>
      <c r="O271" s="103">
        <v>7</v>
      </c>
      <c r="P271" s="100">
        <f t="shared" si="48"/>
        <v>17</v>
      </c>
      <c r="Q271" s="103">
        <v>7</v>
      </c>
      <c r="R271" s="103"/>
      <c r="S271" s="103"/>
      <c r="T271" s="100">
        <f t="shared" si="49"/>
        <v>7</v>
      </c>
      <c r="U271" s="100">
        <f t="shared" si="50"/>
        <v>35</v>
      </c>
      <c r="V271" s="100">
        <f t="shared" si="51"/>
        <v>19681.2</v>
      </c>
      <c r="W271" s="126"/>
      <c r="X271" s="122"/>
      <c r="Y271" s="122"/>
      <c r="Z271" s="122"/>
      <c r="AA271" s="122"/>
      <c r="AB271" s="122"/>
      <c r="AC271" s="122"/>
      <c r="AD271" s="122"/>
      <c r="AE271" s="122"/>
      <c r="AF271" s="122"/>
      <c r="AG271" s="122"/>
      <c r="AH271" s="122"/>
      <c r="AI271" s="122"/>
      <c r="AJ271" s="122"/>
      <c r="AK271" s="122"/>
    </row>
    <row r="272" spans="1:1027" ht="31.5" x14ac:dyDescent="0.25">
      <c r="A272" s="44" t="s">
        <v>476</v>
      </c>
      <c r="B272" s="53" t="s">
        <v>169</v>
      </c>
      <c r="C272" s="81" t="s">
        <v>177</v>
      </c>
      <c r="D272" s="99">
        <v>562.32000000000005</v>
      </c>
      <c r="E272" s="108"/>
      <c r="F272" s="103"/>
      <c r="G272" s="103"/>
      <c r="H272" s="100">
        <f t="shared" si="46"/>
        <v>0</v>
      </c>
      <c r="I272" s="103"/>
      <c r="J272" s="103">
        <v>4</v>
      </c>
      <c r="K272" s="103">
        <v>2</v>
      </c>
      <c r="L272" s="100">
        <f t="shared" si="47"/>
        <v>6</v>
      </c>
      <c r="M272" s="103">
        <v>2</v>
      </c>
      <c r="N272" s="103">
        <v>3</v>
      </c>
      <c r="O272" s="103">
        <v>3</v>
      </c>
      <c r="P272" s="100">
        <f t="shared" si="48"/>
        <v>8</v>
      </c>
      <c r="Q272" s="103">
        <v>2</v>
      </c>
      <c r="R272" s="103"/>
      <c r="S272" s="103"/>
      <c r="T272" s="100">
        <f t="shared" si="49"/>
        <v>2</v>
      </c>
      <c r="U272" s="100">
        <f t="shared" si="50"/>
        <v>16</v>
      </c>
      <c r="V272" s="100">
        <f t="shared" si="51"/>
        <v>8997.1200000000008</v>
      </c>
      <c r="W272" s="126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2"/>
      <c r="AH272" s="122"/>
      <c r="AI272" s="122"/>
      <c r="AJ272" s="122"/>
      <c r="AK272" s="122"/>
    </row>
    <row r="273" spans="1:37" ht="31.5" x14ac:dyDescent="0.25">
      <c r="A273" s="44" t="s">
        <v>477</v>
      </c>
      <c r="B273" s="51" t="s">
        <v>170</v>
      </c>
      <c r="C273" s="81" t="s">
        <v>239</v>
      </c>
      <c r="D273" s="158">
        <v>6.09</v>
      </c>
      <c r="E273" s="108">
        <v>821</v>
      </c>
      <c r="F273" s="103">
        <v>1125</v>
      </c>
      <c r="G273" s="103">
        <v>1422</v>
      </c>
      <c r="H273" s="100">
        <f t="shared" si="46"/>
        <v>3368</v>
      </c>
      <c r="I273" s="103">
        <v>1547</v>
      </c>
      <c r="J273" s="103">
        <v>1236</v>
      </c>
      <c r="K273" s="103">
        <v>1759</v>
      </c>
      <c r="L273" s="100">
        <f t="shared" si="47"/>
        <v>4542</v>
      </c>
      <c r="M273" s="103">
        <v>2651.6</v>
      </c>
      <c r="N273" s="103">
        <v>1478</v>
      </c>
      <c r="O273" s="103">
        <v>1895.5</v>
      </c>
      <c r="P273" s="100">
        <f t="shared" si="48"/>
        <v>6025.1</v>
      </c>
      <c r="Q273" s="103">
        <v>1856.6</v>
      </c>
      <c r="R273" s="103">
        <v>2541</v>
      </c>
      <c r="S273" s="103">
        <v>2258.5</v>
      </c>
      <c r="T273" s="100">
        <f t="shared" si="49"/>
        <v>6656.1</v>
      </c>
      <c r="U273" s="100">
        <f t="shared" si="50"/>
        <v>20591.2</v>
      </c>
      <c r="V273" s="100">
        <f t="shared" si="51"/>
        <v>125400.408</v>
      </c>
      <c r="W273" s="126"/>
      <c r="X273" s="122"/>
      <c r="Y273" s="122"/>
      <c r="Z273" s="122"/>
      <c r="AA273" s="122"/>
      <c r="AB273" s="122"/>
      <c r="AC273" s="122"/>
      <c r="AD273" s="122"/>
      <c r="AE273" s="122"/>
      <c r="AF273" s="122"/>
      <c r="AG273" s="122"/>
      <c r="AH273" s="122"/>
      <c r="AI273" s="122"/>
      <c r="AJ273" s="122"/>
      <c r="AK273" s="122"/>
    </row>
    <row r="274" spans="1:37" ht="31.5" x14ac:dyDescent="0.25">
      <c r="A274" s="44" t="s">
        <v>478</v>
      </c>
      <c r="B274" s="82" t="s">
        <v>171</v>
      </c>
      <c r="C274" s="81" t="s">
        <v>239</v>
      </c>
      <c r="D274" s="158">
        <v>3.07</v>
      </c>
      <c r="E274" s="108">
        <v>756</v>
      </c>
      <c r="F274" s="103">
        <v>1025</v>
      </c>
      <c r="G274" s="103">
        <v>852</v>
      </c>
      <c r="H274" s="100">
        <f t="shared" si="46"/>
        <v>2633</v>
      </c>
      <c r="I274" s="103">
        <v>1658</v>
      </c>
      <c r="J274" s="103">
        <v>854</v>
      </c>
      <c r="K274" s="103">
        <v>745</v>
      </c>
      <c r="L274" s="100">
        <f t="shared" si="47"/>
        <v>3257</v>
      </c>
      <c r="M274" s="103">
        <v>1258</v>
      </c>
      <c r="N274" s="103">
        <v>1430</v>
      </c>
      <c r="O274" s="103">
        <v>896</v>
      </c>
      <c r="P274" s="100">
        <f t="shared" si="48"/>
        <v>3584</v>
      </c>
      <c r="Q274" s="103">
        <v>1256</v>
      </c>
      <c r="R274" s="103">
        <v>1450</v>
      </c>
      <c r="S274" s="103">
        <v>884</v>
      </c>
      <c r="T274" s="100">
        <f t="shared" si="49"/>
        <v>3590</v>
      </c>
      <c r="U274" s="100">
        <f t="shared" si="50"/>
        <v>13064</v>
      </c>
      <c r="V274" s="100">
        <f t="shared" si="51"/>
        <v>40106.479999999996</v>
      </c>
      <c r="W274" s="126"/>
      <c r="X274" s="122"/>
      <c r="Y274" s="122"/>
      <c r="Z274" s="122"/>
      <c r="AA274" s="122"/>
      <c r="AB274" s="122"/>
      <c r="AC274" s="122"/>
      <c r="AD274" s="122"/>
      <c r="AE274" s="122"/>
      <c r="AF274" s="122"/>
      <c r="AG274" s="122"/>
      <c r="AH274" s="122"/>
      <c r="AI274" s="122"/>
      <c r="AJ274" s="122"/>
      <c r="AK274" s="122"/>
    </row>
    <row r="275" spans="1:37" ht="15.75" x14ac:dyDescent="0.25">
      <c r="A275" s="44" t="s">
        <v>479</v>
      </c>
      <c r="B275" s="45" t="s">
        <v>529</v>
      </c>
      <c r="C275" s="81" t="s">
        <v>172</v>
      </c>
      <c r="D275" s="87">
        <v>22000</v>
      </c>
      <c r="E275" s="108"/>
      <c r="F275" s="103"/>
      <c r="G275" s="103">
        <v>1</v>
      </c>
      <c r="H275" s="100">
        <f t="shared" si="46"/>
        <v>1</v>
      </c>
      <c r="I275" s="103">
        <v>2</v>
      </c>
      <c r="J275" s="103">
        <v>2</v>
      </c>
      <c r="K275" s="103">
        <v>5</v>
      </c>
      <c r="L275" s="100">
        <f t="shared" si="47"/>
        <v>9</v>
      </c>
      <c r="M275" s="103">
        <v>5</v>
      </c>
      <c r="N275" s="103">
        <v>3</v>
      </c>
      <c r="O275" s="103">
        <v>4</v>
      </c>
      <c r="P275" s="100">
        <f t="shared" si="48"/>
        <v>12</v>
      </c>
      <c r="Q275" s="103">
        <v>2</v>
      </c>
      <c r="R275" s="103">
        <v>3</v>
      </c>
      <c r="S275" s="103"/>
      <c r="T275" s="100">
        <f t="shared" si="49"/>
        <v>5</v>
      </c>
      <c r="U275" s="100">
        <f t="shared" si="50"/>
        <v>27</v>
      </c>
      <c r="V275" s="100">
        <f t="shared" si="51"/>
        <v>594000</v>
      </c>
      <c r="W275" s="126"/>
      <c r="X275" s="148"/>
      <c r="Y275" s="122"/>
      <c r="Z275" s="122"/>
      <c r="AA275" s="122"/>
      <c r="AB275" s="122"/>
      <c r="AC275" s="122"/>
      <c r="AD275" s="122"/>
      <c r="AE275" s="122"/>
      <c r="AF275" s="122"/>
      <c r="AG275" s="122"/>
      <c r="AH275" s="122"/>
      <c r="AI275" s="122"/>
      <c r="AJ275" s="122"/>
      <c r="AK275" s="122"/>
    </row>
    <row r="276" spans="1:37" ht="15.75" x14ac:dyDescent="0.25">
      <c r="A276" s="44" t="s">
        <v>480</v>
      </c>
      <c r="B276" s="45" t="s">
        <v>557</v>
      </c>
      <c r="C276" s="81" t="s">
        <v>172</v>
      </c>
      <c r="D276" s="87">
        <v>2055</v>
      </c>
      <c r="E276" s="108"/>
      <c r="F276" s="103">
        <v>2</v>
      </c>
      <c r="G276" s="103">
        <v>5</v>
      </c>
      <c r="H276" s="100">
        <f t="shared" si="46"/>
        <v>7</v>
      </c>
      <c r="I276" s="103">
        <v>5</v>
      </c>
      <c r="J276" s="103">
        <v>3</v>
      </c>
      <c r="K276" s="103">
        <v>4</v>
      </c>
      <c r="L276" s="100">
        <f t="shared" si="47"/>
        <v>12</v>
      </c>
      <c r="M276" s="103">
        <v>4</v>
      </c>
      <c r="N276" s="103">
        <v>7</v>
      </c>
      <c r="O276" s="103">
        <v>4</v>
      </c>
      <c r="P276" s="100">
        <f t="shared" si="48"/>
        <v>15</v>
      </c>
      <c r="Q276" s="103">
        <v>3</v>
      </c>
      <c r="R276" s="103">
        <v>3</v>
      </c>
      <c r="S276" s="103"/>
      <c r="T276" s="100">
        <f t="shared" si="49"/>
        <v>6</v>
      </c>
      <c r="U276" s="100">
        <f t="shared" si="50"/>
        <v>40</v>
      </c>
      <c r="V276" s="100">
        <f t="shared" si="51"/>
        <v>82200</v>
      </c>
      <c r="W276" s="126"/>
      <c r="X276" s="148"/>
      <c r="Y276" s="122"/>
      <c r="Z276" s="122"/>
      <c r="AA276" s="122"/>
      <c r="AB276" s="122"/>
      <c r="AC276" s="122"/>
      <c r="AD276" s="122"/>
      <c r="AE276" s="122"/>
      <c r="AF276" s="122"/>
      <c r="AG276" s="122"/>
      <c r="AH276" s="122"/>
      <c r="AI276" s="122"/>
      <c r="AJ276" s="122"/>
      <c r="AK276" s="122"/>
    </row>
    <row r="277" spans="1:37" ht="31.5" x14ac:dyDescent="0.25">
      <c r="A277" s="44" t="s">
        <v>481</v>
      </c>
      <c r="B277" s="45" t="s">
        <v>173</v>
      </c>
      <c r="C277" s="81" t="s">
        <v>78</v>
      </c>
      <c r="D277" s="87" t="s">
        <v>538</v>
      </c>
      <c r="E277" s="108"/>
      <c r="F277" s="103"/>
      <c r="G277" s="103"/>
      <c r="H277" s="100">
        <f t="shared" si="46"/>
        <v>0</v>
      </c>
      <c r="I277" s="103"/>
      <c r="J277" s="103"/>
      <c r="K277" s="103"/>
      <c r="L277" s="100"/>
      <c r="M277" s="103"/>
      <c r="N277" s="103"/>
      <c r="O277" s="103"/>
      <c r="P277" s="100"/>
      <c r="Q277" s="103"/>
      <c r="R277" s="103"/>
      <c r="S277" s="103"/>
      <c r="T277" s="100">
        <f t="shared" si="49"/>
        <v>0</v>
      </c>
      <c r="U277" s="100"/>
      <c r="V277" s="100"/>
      <c r="W277" s="126">
        <f t="shared" si="52"/>
        <v>0</v>
      </c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2"/>
      <c r="AH277" s="122"/>
      <c r="AI277" s="122"/>
      <c r="AJ277" s="122"/>
      <c r="AK277" s="122"/>
    </row>
    <row r="278" spans="1:37" ht="15.75" x14ac:dyDescent="0.25">
      <c r="A278" s="44" t="s">
        <v>540</v>
      </c>
      <c r="B278" s="45" t="s">
        <v>541</v>
      </c>
      <c r="C278" s="81" t="s">
        <v>78</v>
      </c>
      <c r="D278" s="87">
        <v>1</v>
      </c>
      <c r="E278" s="108"/>
      <c r="F278" s="103"/>
      <c r="G278" s="103"/>
      <c r="H278" s="100"/>
      <c r="I278" s="103"/>
      <c r="J278" s="103"/>
      <c r="K278" s="103"/>
      <c r="L278" s="100"/>
      <c r="M278" s="103"/>
      <c r="N278" s="103"/>
      <c r="O278" s="103"/>
      <c r="P278" s="100"/>
      <c r="Q278" s="103"/>
      <c r="R278" s="103"/>
      <c r="S278" s="103"/>
      <c r="T278" s="100"/>
      <c r="U278" s="100"/>
      <c r="V278" s="100"/>
      <c r="W278" s="126">
        <f t="shared" si="52"/>
        <v>0</v>
      </c>
      <c r="X278" s="122"/>
      <c r="Y278" s="122"/>
      <c r="Z278" s="122"/>
      <c r="AA278" s="122"/>
      <c r="AB278" s="122"/>
      <c r="AC278" s="122"/>
      <c r="AD278" s="122"/>
      <c r="AE278" s="122"/>
      <c r="AF278" s="122"/>
      <c r="AG278" s="122"/>
      <c r="AH278" s="122"/>
      <c r="AI278" s="122"/>
      <c r="AJ278" s="122"/>
      <c r="AK278" s="122"/>
    </row>
    <row r="279" spans="1:37" ht="15.75" x14ac:dyDescent="0.25">
      <c r="A279" s="44" t="s">
        <v>482</v>
      </c>
      <c r="B279" s="45" t="s">
        <v>174</v>
      </c>
      <c r="C279" s="81" t="s">
        <v>78</v>
      </c>
      <c r="D279" s="87">
        <v>20</v>
      </c>
      <c r="E279" s="120">
        <v>120000</v>
      </c>
      <c r="F279" s="120">
        <v>120000</v>
      </c>
      <c r="G279" s="120">
        <v>240000</v>
      </c>
      <c r="H279" s="165">
        <f t="shared" si="46"/>
        <v>480000</v>
      </c>
      <c r="I279" s="120">
        <v>120000</v>
      </c>
      <c r="J279" s="120">
        <v>240000</v>
      </c>
      <c r="K279" s="120">
        <v>240000</v>
      </c>
      <c r="L279" s="165">
        <f t="shared" si="47"/>
        <v>600000</v>
      </c>
      <c r="M279" s="120">
        <v>240000</v>
      </c>
      <c r="N279" s="120">
        <v>240000</v>
      </c>
      <c r="O279" s="120">
        <v>240000</v>
      </c>
      <c r="P279" s="165">
        <f t="shared" si="48"/>
        <v>720000</v>
      </c>
      <c r="Q279" s="120">
        <v>240000</v>
      </c>
      <c r="R279" s="120">
        <v>240000</v>
      </c>
      <c r="S279" s="120">
        <v>120000</v>
      </c>
      <c r="T279" s="165">
        <f t="shared" si="49"/>
        <v>600000</v>
      </c>
      <c r="U279" s="100">
        <f t="shared" si="50"/>
        <v>2400000</v>
      </c>
      <c r="V279" s="100">
        <f>U279</f>
        <v>2400000</v>
      </c>
      <c r="W279" s="126"/>
      <c r="X279" s="122"/>
      <c r="Y279" s="122"/>
      <c r="Z279" s="122"/>
      <c r="AA279" s="122"/>
      <c r="AB279" s="122"/>
      <c r="AC279" s="122"/>
      <c r="AD279" s="122"/>
      <c r="AE279" s="122"/>
      <c r="AF279" s="122"/>
      <c r="AG279" s="122"/>
      <c r="AH279" s="122"/>
      <c r="AI279" s="122"/>
      <c r="AJ279" s="122"/>
      <c r="AK279" s="122"/>
    </row>
    <row r="280" spans="1:37" ht="15.75" x14ac:dyDescent="0.25">
      <c r="A280" s="44"/>
      <c r="B280" s="45"/>
      <c r="C280" s="81"/>
      <c r="D280" s="87"/>
      <c r="E280" s="108"/>
      <c r="F280" s="103"/>
      <c r="G280" s="103"/>
      <c r="H280" s="100"/>
      <c r="I280" s="103"/>
      <c r="J280" s="103"/>
      <c r="K280" s="103"/>
      <c r="L280" s="100"/>
      <c r="M280" s="103"/>
      <c r="N280" s="103"/>
      <c r="O280" s="103"/>
      <c r="P280" s="100"/>
      <c r="Q280" s="103"/>
      <c r="R280" s="103"/>
      <c r="S280" s="103"/>
      <c r="T280" s="100"/>
      <c r="U280" s="100"/>
      <c r="V280" s="100">
        <f t="shared" ref="V280" si="53">U280*D280</f>
        <v>0</v>
      </c>
      <c r="W280" s="126"/>
      <c r="X280" s="122"/>
      <c r="Y280" s="122"/>
      <c r="Z280" s="122"/>
      <c r="AA280" s="122"/>
      <c r="AB280" s="122"/>
      <c r="AC280" s="122"/>
      <c r="AD280" s="122"/>
      <c r="AE280" s="122"/>
      <c r="AF280" s="122"/>
      <c r="AG280" s="122"/>
      <c r="AH280" s="122"/>
      <c r="AI280" s="122"/>
      <c r="AJ280" s="122"/>
      <c r="AK280" s="122"/>
    </row>
    <row r="281" spans="1:37" ht="15.75" x14ac:dyDescent="0.25">
      <c r="A281" s="44"/>
      <c r="B281" s="21" t="s">
        <v>528</v>
      </c>
      <c r="C281" s="81"/>
      <c r="D281" s="87"/>
      <c r="E281" s="108"/>
      <c r="F281" s="103"/>
      <c r="G281" s="103"/>
      <c r="H281" s="100"/>
      <c r="I281" s="103"/>
      <c r="J281" s="103"/>
      <c r="K281" s="103"/>
      <c r="L281" s="100"/>
      <c r="M281" s="103"/>
      <c r="N281" s="103"/>
      <c r="O281" s="103"/>
      <c r="P281" s="100"/>
      <c r="Q281" s="103"/>
      <c r="R281" s="103"/>
      <c r="S281" s="103"/>
      <c r="T281" s="100"/>
      <c r="U281" s="100"/>
      <c r="V281" s="107">
        <f>SUM(V11:V279)</f>
        <v>36831960.978599995</v>
      </c>
      <c r="W281" s="126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2"/>
      <c r="AH281" s="122"/>
      <c r="AI281" s="122"/>
      <c r="AJ281" s="122"/>
      <c r="AK281" s="122"/>
    </row>
    <row r="282" spans="1:37" ht="15.75" x14ac:dyDescent="0.25">
      <c r="A282" s="44"/>
      <c r="B282" s="45"/>
      <c r="C282" s="81"/>
      <c r="D282" s="87"/>
      <c r="E282" s="108"/>
      <c r="F282" s="103"/>
      <c r="G282" s="103"/>
      <c r="H282" s="100"/>
      <c r="I282" s="103"/>
      <c r="J282" s="103"/>
      <c r="K282" s="103"/>
      <c r="L282" s="100"/>
      <c r="M282" s="103"/>
      <c r="N282" s="103"/>
      <c r="O282" s="103"/>
      <c r="P282" s="100"/>
      <c r="Q282" s="103"/>
      <c r="R282" s="103"/>
      <c r="S282" s="103"/>
      <c r="T282" s="100"/>
      <c r="U282" s="100"/>
      <c r="V282" s="100" t="s">
        <v>503</v>
      </c>
      <c r="W282" s="126"/>
      <c r="X282" s="122"/>
      <c r="Y282" s="122"/>
      <c r="Z282" s="122"/>
      <c r="AA282" s="122"/>
      <c r="AB282" s="122"/>
      <c r="AC282" s="122"/>
      <c r="AD282" s="122"/>
      <c r="AE282" s="122"/>
      <c r="AF282" s="122"/>
      <c r="AG282" s="122"/>
      <c r="AH282" s="122"/>
      <c r="AI282" s="122"/>
      <c r="AJ282" s="122"/>
      <c r="AK282" s="122"/>
    </row>
    <row r="283" spans="1:37" ht="31.5" customHeight="1" x14ac:dyDescent="0.25">
      <c r="A283" s="44"/>
      <c r="B283" s="181" t="s">
        <v>547</v>
      </c>
      <c r="C283" s="182"/>
      <c r="D283" s="87"/>
      <c r="E283" s="108"/>
      <c r="F283" s="103"/>
      <c r="G283" s="103"/>
      <c r="H283" s="100"/>
      <c r="I283" s="103"/>
      <c r="J283" s="103"/>
      <c r="K283" s="103"/>
      <c r="L283" s="100"/>
      <c r="M283" s="103"/>
      <c r="N283" s="103"/>
      <c r="O283" s="103"/>
      <c r="P283" s="100"/>
      <c r="Q283" s="103"/>
      <c r="R283" s="103"/>
      <c r="S283" s="103"/>
      <c r="T283" s="100"/>
      <c r="U283" s="100"/>
      <c r="V283" s="100">
        <f t="shared" ref="V283:V285" si="54">U283*D283</f>
        <v>0</v>
      </c>
      <c r="W283" s="126"/>
      <c r="X283" s="122"/>
      <c r="Y283" s="122"/>
      <c r="Z283" s="122"/>
      <c r="AA283" s="122"/>
      <c r="AB283" s="122"/>
      <c r="AC283" s="122"/>
      <c r="AD283" s="122"/>
      <c r="AE283" s="122"/>
      <c r="AF283" s="122"/>
      <c r="AG283" s="122"/>
      <c r="AH283" s="122"/>
      <c r="AI283" s="122"/>
      <c r="AJ283" s="122"/>
      <c r="AK283" s="122"/>
    </row>
    <row r="284" spans="1:37" ht="15.75" x14ac:dyDescent="0.25">
      <c r="A284" s="44"/>
      <c r="B284" s="45"/>
      <c r="C284" s="81"/>
      <c r="D284" s="87"/>
      <c r="E284" s="108"/>
      <c r="F284" s="103"/>
      <c r="G284" s="103"/>
      <c r="H284" s="100"/>
      <c r="I284" s="103"/>
      <c r="J284" s="103"/>
      <c r="K284" s="103"/>
      <c r="L284" s="100"/>
      <c r="M284" s="103"/>
      <c r="N284" s="103"/>
      <c r="O284" s="103"/>
      <c r="P284" s="100"/>
      <c r="Q284" s="103"/>
      <c r="R284" s="103"/>
      <c r="S284" s="103"/>
      <c r="T284" s="100"/>
      <c r="U284" s="100"/>
      <c r="V284" s="100">
        <f t="shared" si="54"/>
        <v>0</v>
      </c>
      <c r="W284" s="126"/>
      <c r="X284" s="122"/>
      <c r="Y284" s="122"/>
      <c r="Z284" s="122"/>
      <c r="AA284" s="122"/>
      <c r="AB284" s="122"/>
      <c r="AC284" s="122"/>
      <c r="AD284" s="122"/>
      <c r="AE284" s="122"/>
      <c r="AF284" s="122"/>
      <c r="AG284" s="122"/>
      <c r="AH284" s="122"/>
      <c r="AI284" s="122"/>
      <c r="AJ284" s="122"/>
      <c r="AK284" s="122"/>
    </row>
    <row r="285" spans="1:37" x14ac:dyDescent="0.25">
      <c r="A285" s="19"/>
      <c r="B285" s="140" t="s">
        <v>561</v>
      </c>
      <c r="C285" s="147"/>
      <c r="D285" s="106"/>
      <c r="E285" s="120"/>
      <c r="F285" s="121"/>
      <c r="G285" s="121"/>
      <c r="H285" s="110"/>
      <c r="I285" s="121"/>
      <c r="J285" s="121"/>
      <c r="K285" s="121"/>
      <c r="L285" s="110"/>
      <c r="M285" s="121"/>
      <c r="N285" s="121"/>
      <c r="O285" s="121"/>
      <c r="P285" s="110"/>
      <c r="Q285" s="121"/>
      <c r="R285" s="121"/>
      <c r="S285" s="121"/>
      <c r="T285" s="110"/>
      <c r="U285" s="110"/>
      <c r="V285" s="110">
        <f t="shared" si="54"/>
        <v>0</v>
      </c>
      <c r="W285" s="135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2"/>
      <c r="AH285" s="122"/>
      <c r="AI285" s="122"/>
      <c r="AJ285" s="122"/>
      <c r="AK285" s="122"/>
    </row>
    <row r="291" spans="2:7" x14ac:dyDescent="0.25">
      <c r="F291" s="12"/>
      <c r="G291" s="11"/>
    </row>
    <row r="292" spans="2:7" x14ac:dyDescent="0.25">
      <c r="B292" s="141"/>
    </row>
    <row r="293" spans="2:7" x14ac:dyDescent="0.25">
      <c r="B293" s="141"/>
    </row>
    <row r="294" spans="2:7" x14ac:dyDescent="0.25">
      <c r="B294" s="142"/>
    </row>
    <row r="295" spans="2:7" x14ac:dyDescent="0.25">
      <c r="G295" s="13"/>
    </row>
    <row r="296" spans="2:7" x14ac:dyDescent="0.25">
      <c r="B296" s="141" t="s">
        <v>503</v>
      </c>
    </row>
    <row r="297" spans="2:7" x14ac:dyDescent="0.25">
      <c r="B297" s="141"/>
    </row>
    <row r="298" spans="2:7" x14ac:dyDescent="0.25">
      <c r="B298" s="141"/>
    </row>
    <row r="299" spans="2:7" x14ac:dyDescent="0.25">
      <c r="B299" s="141"/>
    </row>
    <row r="300" spans="2:7" x14ac:dyDescent="0.25">
      <c r="B300" s="142"/>
    </row>
  </sheetData>
  <autoFilter ref="B1:AC285"/>
  <mergeCells count="26">
    <mergeCell ref="Q2:S2"/>
    <mergeCell ref="B283:C283"/>
    <mergeCell ref="W7:W8"/>
    <mergeCell ref="T7:T8"/>
    <mergeCell ref="V7:V8"/>
    <mergeCell ref="M7:M8"/>
    <mergeCell ref="N7:N8"/>
    <mergeCell ref="O7:O8"/>
    <mergeCell ref="P7:P8"/>
    <mergeCell ref="Q7:Q8"/>
    <mergeCell ref="U7:U8"/>
    <mergeCell ref="Q4:S4"/>
    <mergeCell ref="C5:H5"/>
    <mergeCell ref="B7:B8"/>
    <mergeCell ref="C7:C8"/>
    <mergeCell ref="E7:E8"/>
    <mergeCell ref="F7:F8"/>
    <mergeCell ref="G7:G8"/>
    <mergeCell ref="D7:D8"/>
    <mergeCell ref="H7:H8"/>
    <mergeCell ref="I7:I8"/>
    <mergeCell ref="J7:J8"/>
    <mergeCell ref="K7:K8"/>
    <mergeCell ref="L7:L8"/>
    <mergeCell ref="R7:R8"/>
    <mergeCell ref="S7:S8"/>
  </mergeCells>
  <pageMargins left="0.23622047244094491" right="0.11811023622047245" top="0.55118110236220474" bottom="0.35433070866141736" header="0.31496062992125984" footer="0.31496062992125984"/>
  <pageSetup paperSize="9" scale="37" firstPageNumber="0" fitToHeight="8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Эталон</vt:lpstr>
      <vt:lpstr>Эталон!Print_Titles_0_0</vt:lpstr>
      <vt:lpstr>Эталон!Заголовки_для_печати</vt:lpstr>
      <vt:lpstr>Эталон!Область_печати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Tehnik</dc:creator>
  <cp:lastModifiedBy>user</cp:lastModifiedBy>
  <cp:revision>16</cp:revision>
  <cp:lastPrinted>2024-12-20T12:27:51Z</cp:lastPrinted>
  <dcterms:created xsi:type="dcterms:W3CDTF">2021-01-20T05:20:52Z</dcterms:created>
  <dcterms:modified xsi:type="dcterms:W3CDTF">2024-12-26T12:11:13Z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