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8" activeTab="0"/>
  </bookViews>
  <sheets>
    <sheet name="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<sst xmlns="http://schemas.openxmlformats.org/spreadsheetml/2006/main" count="896" uniqueCount="583">
  <si>
    <t>Отчет по домам за 2015г.</t>
  </si>
  <si>
    <t>№ п/п</t>
  </si>
  <si>
    <t>Адрес</t>
  </si>
  <si>
    <t>Кол-во квартир</t>
  </si>
  <si>
    <t>Общая площадь жилых квартир</t>
  </si>
  <si>
    <t>1-10</t>
  </si>
  <si>
    <t>Общая площадь не жилых квартир</t>
  </si>
  <si>
    <t>Начислено жилые дома руб.</t>
  </si>
  <si>
    <t>Оплачено жилые дома руб.</t>
  </si>
  <si>
    <t>Начислено нежилые  руб.</t>
  </si>
  <si>
    <t>Оплачено нежилые  руб.</t>
  </si>
  <si>
    <t>Начислено жилые и нежилые  руб.</t>
  </si>
  <si>
    <t>Оплачено жилые и нежилые  руб.</t>
  </si>
  <si>
    <t>Долг перед ООО "РЭП № 2"</t>
  </si>
  <si>
    <t>Сумма всего в год по содержанию</t>
  </si>
  <si>
    <t xml:space="preserve">Сумма по лифт. хозяйству за год по начислению </t>
  </si>
  <si>
    <t>Сумма по лифт. хозяйству за год выстовленная Тесла-К</t>
  </si>
  <si>
    <t>Т/обслуживание пожарной сигнализации</t>
  </si>
  <si>
    <t>Оценка соответствии лифтов отработавших назначенный срок службы раз в год</t>
  </si>
  <si>
    <t>Страхование лифтов</t>
  </si>
  <si>
    <t>Сумма по АДС за год</t>
  </si>
  <si>
    <t>Сумма по АДС за год по нежилым</t>
  </si>
  <si>
    <t xml:space="preserve">Сумма АДС ВСЕГО </t>
  </si>
  <si>
    <t>Сумма за вывоз быт. мус. за год</t>
  </si>
  <si>
    <t>Сумма за вывоз быт. мусора по факту</t>
  </si>
  <si>
    <t>вывоз  КГО, размещение отходов + з/п уборщиков</t>
  </si>
  <si>
    <t>Сумма по управлению жил. Фондом по начислению</t>
  </si>
  <si>
    <t>Сумма по управлению жил. Фондом из анализа</t>
  </si>
  <si>
    <t>сумма за внутридомов газ. оборуд.</t>
  </si>
  <si>
    <t xml:space="preserve">Сумма по электроэнергии </t>
  </si>
  <si>
    <t>ОДН по электроэнергии</t>
  </si>
  <si>
    <t>Сумма по отоплению и г/воды</t>
  </si>
  <si>
    <t>ОДН по г/воде</t>
  </si>
  <si>
    <t>Водоснабжение</t>
  </si>
  <si>
    <t>Водоотведение</t>
  </si>
  <si>
    <t>Итого ОДН за воду в год в том числе</t>
  </si>
  <si>
    <t>кол-во прописанных</t>
  </si>
  <si>
    <t xml:space="preserve">Сумма за паспортный режим в год  </t>
  </si>
  <si>
    <t>Чистый двор</t>
  </si>
  <si>
    <t>Чистый двор за минусом агентских</t>
  </si>
  <si>
    <t>Уборка МОП</t>
  </si>
  <si>
    <t>Уборка МОП за минусом агентских 5%</t>
  </si>
  <si>
    <t>площадь</t>
  </si>
  <si>
    <t>Ремонтно-восстановительное обслуживание инженерных домов</t>
  </si>
  <si>
    <t>изготовление тех.паспортов</t>
  </si>
  <si>
    <t>обследование и составления заключения о тех.состоянии конструкт.элементов</t>
  </si>
  <si>
    <t>Сумма всего затрат</t>
  </si>
  <si>
    <t>1</t>
  </si>
  <si>
    <t>3 мкр 1</t>
  </si>
  <si>
    <t>2</t>
  </si>
  <si>
    <t>3 мкр 10</t>
  </si>
  <si>
    <t>3</t>
  </si>
  <si>
    <t>3 мкр 11</t>
  </si>
  <si>
    <t>4</t>
  </si>
  <si>
    <t>3 мкр 12/13</t>
  </si>
  <si>
    <t>5</t>
  </si>
  <si>
    <t>3 мкр 14</t>
  </si>
  <si>
    <t>6</t>
  </si>
  <si>
    <t>3 мкр 15</t>
  </si>
  <si>
    <t xml:space="preserve">            </t>
  </si>
  <si>
    <t>7</t>
  </si>
  <si>
    <t>3 мкр 16</t>
  </si>
  <si>
    <t>8</t>
  </si>
  <si>
    <t>3 мкр 17</t>
  </si>
  <si>
    <t>9</t>
  </si>
  <si>
    <t>3 мкр 18</t>
  </si>
  <si>
    <t>10</t>
  </si>
  <si>
    <t>3 мкр 19</t>
  </si>
  <si>
    <t>11</t>
  </si>
  <si>
    <t>3 мкр 2</t>
  </si>
  <si>
    <t>12</t>
  </si>
  <si>
    <t>3 мкр 26</t>
  </si>
  <si>
    <t>13</t>
  </si>
  <si>
    <t>3 мкр 27</t>
  </si>
  <si>
    <t>14</t>
  </si>
  <si>
    <t>3 мкр 31</t>
  </si>
  <si>
    <t>15</t>
  </si>
  <si>
    <t>3 мкр 33</t>
  </si>
  <si>
    <t>16</t>
  </si>
  <si>
    <t>3 мкр 4</t>
  </si>
  <si>
    <t>17</t>
  </si>
  <si>
    <t>3 мкр 5</t>
  </si>
  <si>
    <t>18</t>
  </si>
  <si>
    <t>3 мкр 6</t>
  </si>
  <si>
    <t>19</t>
  </si>
  <si>
    <t>3 мкр 7</t>
  </si>
  <si>
    <t>20</t>
  </si>
  <si>
    <t>3 мкр 9</t>
  </si>
  <si>
    <t>21</t>
  </si>
  <si>
    <t>3 мкр 9А</t>
  </si>
  <si>
    <t>22</t>
  </si>
  <si>
    <t>4 мкр 13/1</t>
  </si>
  <si>
    <t>23</t>
  </si>
  <si>
    <t>4 мкр 13А</t>
  </si>
  <si>
    <t>24</t>
  </si>
  <si>
    <t>4 мкр 14/15</t>
  </si>
  <si>
    <t>25</t>
  </si>
  <si>
    <t>4 мкр 14А</t>
  </si>
  <si>
    <t>26</t>
  </si>
  <si>
    <t>4 мкр 18/19</t>
  </si>
  <si>
    <t>27</t>
  </si>
  <si>
    <t>4 мкр 20/21</t>
  </si>
  <si>
    <t>28</t>
  </si>
  <si>
    <t>4 мкр 26</t>
  </si>
  <si>
    <t>29</t>
  </si>
  <si>
    <t>4 мкр 27</t>
  </si>
  <si>
    <t>30</t>
  </si>
  <si>
    <t>4 мкр 28</t>
  </si>
  <si>
    <t>31</t>
  </si>
  <si>
    <t>4 мкр 29</t>
  </si>
  <si>
    <t>32</t>
  </si>
  <si>
    <t>4 мкр 3</t>
  </si>
  <si>
    <t>33</t>
  </si>
  <si>
    <t>4 мкр 30</t>
  </si>
  <si>
    <t>34</t>
  </si>
  <si>
    <t>4 мкр 31 а</t>
  </si>
  <si>
    <t>35</t>
  </si>
  <si>
    <t>4 мкр 35/36</t>
  </si>
  <si>
    <t>36</t>
  </si>
  <si>
    <t>4 мкр 37</t>
  </si>
  <si>
    <t>37</t>
  </si>
  <si>
    <t>4 мкр 38</t>
  </si>
  <si>
    <t>38</t>
  </si>
  <si>
    <t>4 мкр 39</t>
  </si>
  <si>
    <t>39</t>
  </si>
  <si>
    <t>4 мкр 4/5</t>
  </si>
  <si>
    <t>40</t>
  </si>
  <si>
    <t>4 мкр 40</t>
  </si>
  <si>
    <t>41</t>
  </si>
  <si>
    <t>4 мкр 42</t>
  </si>
  <si>
    <t>42</t>
  </si>
  <si>
    <t>4 мкр 43</t>
  </si>
  <si>
    <t>43</t>
  </si>
  <si>
    <t>4 мкр 47</t>
  </si>
  <si>
    <t>44</t>
  </si>
  <si>
    <t>4 мкр 63</t>
  </si>
  <si>
    <t>45</t>
  </si>
  <si>
    <t>4 мкр 64</t>
  </si>
  <si>
    <t>46</t>
  </si>
  <si>
    <t>4 мкр 65</t>
  </si>
  <si>
    <t>47</t>
  </si>
  <si>
    <t>4 мкр 77</t>
  </si>
  <si>
    <t>48</t>
  </si>
  <si>
    <t>4 мкр 78</t>
  </si>
  <si>
    <t>49</t>
  </si>
  <si>
    <t>4 мкр 79</t>
  </si>
  <si>
    <t>50</t>
  </si>
  <si>
    <t>4 мкр 8/11</t>
  </si>
  <si>
    <t>51</t>
  </si>
  <si>
    <t>4 мкр 81</t>
  </si>
  <si>
    <t>52</t>
  </si>
  <si>
    <t>4 мкр 82</t>
  </si>
  <si>
    <t>53</t>
  </si>
  <si>
    <t>4 мкр 83</t>
  </si>
  <si>
    <t>54</t>
  </si>
  <si>
    <t>4 мкр 84</t>
  </si>
  <si>
    <t>55</t>
  </si>
  <si>
    <t>4 мкр 85</t>
  </si>
  <si>
    <t>56</t>
  </si>
  <si>
    <t>4 мкр 86</t>
  </si>
  <si>
    <t>57</t>
  </si>
  <si>
    <t>Днепровская 35</t>
  </si>
  <si>
    <t>58</t>
  </si>
  <si>
    <t>Егорова 1</t>
  </si>
  <si>
    <t>59</t>
  </si>
  <si>
    <t>Егорова 1 а</t>
  </si>
  <si>
    <t>60</t>
  </si>
  <si>
    <t>Егорова 3</t>
  </si>
  <si>
    <t>61</t>
  </si>
  <si>
    <t>Егорова 5</t>
  </si>
  <si>
    <t>62</t>
  </si>
  <si>
    <t>Камская 17</t>
  </si>
  <si>
    <t>63</t>
  </si>
  <si>
    <t>Кирова 10</t>
  </si>
  <si>
    <t>64</t>
  </si>
  <si>
    <t>Кирова 11</t>
  </si>
  <si>
    <t>65</t>
  </si>
  <si>
    <t>Кирова 12 а</t>
  </si>
  <si>
    <t>66</t>
  </si>
  <si>
    <t>Кирова 14</t>
  </si>
  <si>
    <t>67</t>
  </si>
  <si>
    <t>Кирова 14 а</t>
  </si>
  <si>
    <t>68</t>
  </si>
  <si>
    <t>Кирова 16</t>
  </si>
  <si>
    <t>69</t>
  </si>
  <si>
    <t>Кирова 3</t>
  </si>
  <si>
    <t>70</t>
  </si>
  <si>
    <t>Кирова 4</t>
  </si>
  <si>
    <t>71</t>
  </si>
  <si>
    <t>Кирова 6 а</t>
  </si>
  <si>
    <t>72</t>
  </si>
  <si>
    <t>Кирова 7</t>
  </si>
  <si>
    <t>73</t>
  </si>
  <si>
    <t>Кирова 7 а</t>
  </si>
  <si>
    <t>74</t>
  </si>
  <si>
    <t>Кирова 8</t>
  </si>
  <si>
    <t>75</t>
  </si>
  <si>
    <t>Кирова 8 а</t>
  </si>
  <si>
    <t>76</t>
  </si>
  <si>
    <t>Кирова 9</t>
  </si>
  <si>
    <t>77</t>
  </si>
  <si>
    <t>Королева 1</t>
  </si>
  <si>
    <t>78</t>
  </si>
  <si>
    <t>Королева 14</t>
  </si>
  <si>
    <t>79</t>
  </si>
  <si>
    <t>Королева 14 а</t>
  </si>
  <si>
    <t>80</t>
  </si>
  <si>
    <t>Королева 16</t>
  </si>
  <si>
    <t>81</t>
  </si>
  <si>
    <t>Королева 16 а</t>
  </si>
  <si>
    <t>82</t>
  </si>
  <si>
    <t>Королева 20</t>
  </si>
  <si>
    <t>83</t>
  </si>
  <si>
    <t>Королева 20 а</t>
  </si>
  <si>
    <t>84</t>
  </si>
  <si>
    <t>Королева 22</t>
  </si>
  <si>
    <t>85</t>
  </si>
  <si>
    <t>Королева 6</t>
  </si>
  <si>
    <t>86</t>
  </si>
  <si>
    <t>Королева 8</t>
  </si>
  <si>
    <t>87</t>
  </si>
  <si>
    <t>Короленко 10</t>
  </si>
  <si>
    <t>88</t>
  </si>
  <si>
    <t>Короленко 10 а</t>
  </si>
  <si>
    <t>89</t>
  </si>
  <si>
    <t>Короленко 12</t>
  </si>
  <si>
    <t>90</t>
  </si>
  <si>
    <t>Короленко 14</t>
  </si>
  <si>
    <t>91</t>
  </si>
  <si>
    <t>Короленко 16</t>
  </si>
  <si>
    <t>92</t>
  </si>
  <si>
    <t>Короленко 4</t>
  </si>
  <si>
    <t>93</t>
  </si>
  <si>
    <t>Короленко 4 а</t>
  </si>
  <si>
    <t>94</t>
  </si>
  <si>
    <t>Короленко 6</t>
  </si>
  <si>
    <t>95</t>
  </si>
  <si>
    <t>Короленко 8</t>
  </si>
  <si>
    <t>96</t>
  </si>
  <si>
    <t>Короленко 8 а</t>
  </si>
  <si>
    <t>97</t>
  </si>
  <si>
    <t>Краснодонская 15</t>
  </si>
  <si>
    <t>98</t>
  </si>
  <si>
    <t>Краснодонская 16</t>
  </si>
  <si>
    <t>99</t>
  </si>
  <si>
    <t>Краснодонская 17</t>
  </si>
  <si>
    <t>100</t>
  </si>
  <si>
    <t>Краснодонская 18</t>
  </si>
  <si>
    <t>101</t>
  </si>
  <si>
    <t>Краснодонская 19</t>
  </si>
  <si>
    <t>102</t>
  </si>
  <si>
    <t>Краснодонская 20</t>
  </si>
  <si>
    <t>103</t>
  </si>
  <si>
    <t>Краснодонская 21</t>
  </si>
  <si>
    <t>104</t>
  </si>
  <si>
    <t>Краснодонская 22</t>
  </si>
  <si>
    <t>105</t>
  </si>
  <si>
    <t>Краснодонская 23</t>
  </si>
  <si>
    <t>106</t>
  </si>
  <si>
    <t>Краснодонская 24</t>
  </si>
  <si>
    <t>107</t>
  </si>
  <si>
    <t>Краснодонская 25</t>
  </si>
  <si>
    <t>108</t>
  </si>
  <si>
    <t>Краснодонская 26</t>
  </si>
  <si>
    <t>109</t>
  </si>
  <si>
    <t>Краснодонская 27</t>
  </si>
  <si>
    <t>110</t>
  </si>
  <si>
    <t>Краснодонская 5</t>
  </si>
  <si>
    <t>111</t>
  </si>
  <si>
    <t>Крупской 14</t>
  </si>
  <si>
    <t>112</t>
  </si>
  <si>
    <t>Крупской 16</t>
  </si>
  <si>
    <t>113</t>
  </si>
  <si>
    <t>Крупской 18</t>
  </si>
  <si>
    <t>114</t>
  </si>
  <si>
    <t>Крупской 20</t>
  </si>
  <si>
    <t>115</t>
  </si>
  <si>
    <t>Ленина 19</t>
  </si>
  <si>
    <t>116</t>
  </si>
  <si>
    <t>Ленина 23</t>
  </si>
  <si>
    <t>117</t>
  </si>
  <si>
    <t>Ленина 6</t>
  </si>
  <si>
    <t>118</t>
  </si>
  <si>
    <t>Ленина 8/1</t>
  </si>
  <si>
    <t>119</t>
  </si>
  <si>
    <t>Ленина 8/2</t>
  </si>
  <si>
    <t>120</t>
  </si>
  <si>
    <t>Ленина 8/3</t>
  </si>
  <si>
    <t>121</t>
  </si>
  <si>
    <t>Мира 24</t>
  </si>
  <si>
    <t>122</t>
  </si>
  <si>
    <t>Мира 26</t>
  </si>
  <si>
    <t>123</t>
  </si>
  <si>
    <t>Мира 29</t>
  </si>
  <si>
    <t>124</t>
  </si>
  <si>
    <t xml:space="preserve">Мира 31 </t>
  </si>
  <si>
    <t>125</t>
  </si>
  <si>
    <t>Мира 31 а</t>
  </si>
  <si>
    <t>126</t>
  </si>
  <si>
    <t>Мира 33</t>
  </si>
  <si>
    <t>127</t>
  </si>
  <si>
    <t>Мира 33 а</t>
  </si>
  <si>
    <t>128</t>
  </si>
  <si>
    <t>Мира 35</t>
  </si>
  <si>
    <t>129</t>
  </si>
  <si>
    <t>Мира 36</t>
  </si>
  <si>
    <t>130</t>
  </si>
  <si>
    <t>Мира 38</t>
  </si>
  <si>
    <t>131</t>
  </si>
  <si>
    <t>Мира 40</t>
  </si>
  <si>
    <t>132</t>
  </si>
  <si>
    <t>Мира 44</t>
  </si>
  <si>
    <t>133</t>
  </si>
  <si>
    <t>Мира 46</t>
  </si>
  <si>
    <t>134</t>
  </si>
  <si>
    <t>Мира 48</t>
  </si>
  <si>
    <t>135</t>
  </si>
  <si>
    <t>Мира 49</t>
  </si>
  <si>
    <t>136</t>
  </si>
  <si>
    <t>Мира 53</t>
  </si>
  <si>
    <t>137</t>
  </si>
  <si>
    <t>Мира 53 а</t>
  </si>
  <si>
    <t>138</t>
  </si>
  <si>
    <t>Мира 54</t>
  </si>
  <si>
    <t>139</t>
  </si>
  <si>
    <t>Мира 55</t>
  </si>
  <si>
    <t>140</t>
  </si>
  <si>
    <t>Мира 56</t>
  </si>
  <si>
    <t>141</t>
  </si>
  <si>
    <t>Мира 57</t>
  </si>
  <si>
    <t>142</t>
  </si>
  <si>
    <t>Мира 61</t>
  </si>
  <si>
    <t>143</t>
  </si>
  <si>
    <t>Молодежная 1</t>
  </si>
  <si>
    <t>144</t>
  </si>
  <si>
    <t>Молодежная 10</t>
  </si>
  <si>
    <t>145</t>
  </si>
  <si>
    <t>Молодежная 11</t>
  </si>
  <si>
    <t>146</t>
  </si>
  <si>
    <t>Молодежная 12</t>
  </si>
  <si>
    <t>147</t>
  </si>
  <si>
    <t>Молодежная 13</t>
  </si>
  <si>
    <t>148</t>
  </si>
  <si>
    <t>Молодежная 14</t>
  </si>
  <si>
    <t>149</t>
  </si>
  <si>
    <t>Молодежная 2</t>
  </si>
  <si>
    <t>150</t>
  </si>
  <si>
    <t>Молодежная 3</t>
  </si>
  <si>
    <t>151</t>
  </si>
  <si>
    <t>Молодежная 3 а</t>
  </si>
  <si>
    <t>152</t>
  </si>
  <si>
    <t>Молодежная 3 б</t>
  </si>
  <si>
    <t>153</t>
  </si>
  <si>
    <t>Молодежная 4 а</t>
  </si>
  <si>
    <t>154</t>
  </si>
  <si>
    <t>Молодежная 4 б</t>
  </si>
  <si>
    <t>155</t>
  </si>
  <si>
    <t>Молодежная 5</t>
  </si>
  <si>
    <t>156</t>
  </si>
  <si>
    <t>Молодежная 5 а</t>
  </si>
  <si>
    <t>157</t>
  </si>
  <si>
    <t>Молодежная 5 б</t>
  </si>
  <si>
    <t>158</t>
  </si>
  <si>
    <t>Молодежная 6</t>
  </si>
  <si>
    <t>159</t>
  </si>
  <si>
    <t>Молодежная 6 а</t>
  </si>
  <si>
    <t>160</t>
  </si>
  <si>
    <t>Молодежная 6 б</t>
  </si>
  <si>
    <t>161</t>
  </si>
  <si>
    <t>Молодежная 7</t>
  </si>
  <si>
    <t>162</t>
  </si>
  <si>
    <t>Молодежная 7 а</t>
  </si>
  <si>
    <t>163</t>
  </si>
  <si>
    <t>Молодежная 7 б</t>
  </si>
  <si>
    <t>164</t>
  </si>
  <si>
    <t>Молодежная 8</t>
  </si>
  <si>
    <t>165</t>
  </si>
  <si>
    <t>Молодежная 9</t>
  </si>
  <si>
    <t>166</t>
  </si>
  <si>
    <t>Некрасова 27</t>
  </si>
  <si>
    <t>167</t>
  </si>
  <si>
    <t>Некрасова 29</t>
  </si>
  <si>
    <t>168</t>
  </si>
  <si>
    <t>Некрасова 31</t>
  </si>
  <si>
    <t>169</t>
  </si>
  <si>
    <t>Некрасова 33</t>
  </si>
  <si>
    <t>170</t>
  </si>
  <si>
    <t>Некрасова 35</t>
  </si>
  <si>
    <t>171</t>
  </si>
  <si>
    <t>Петровская 20</t>
  </si>
  <si>
    <t>172</t>
  </si>
  <si>
    <t>Петровская 21</t>
  </si>
  <si>
    <t>173</t>
  </si>
  <si>
    <t>Петровская 22</t>
  </si>
  <si>
    <t>174</t>
  </si>
  <si>
    <t>Петровская 75</t>
  </si>
  <si>
    <t>175</t>
  </si>
  <si>
    <t>Петровская 77</t>
  </si>
  <si>
    <t>176</t>
  </si>
  <si>
    <t>Силикатная 6 а</t>
  </si>
  <si>
    <t>177</t>
  </si>
  <si>
    <t>Силикатная 6 б</t>
  </si>
  <si>
    <t>178</t>
  </si>
  <si>
    <t>Силикатная 8 а</t>
  </si>
  <si>
    <t>179</t>
  </si>
  <si>
    <t>Степана Разина 11</t>
  </si>
  <si>
    <t>180</t>
  </si>
  <si>
    <t>Степана Разина 11 а</t>
  </si>
  <si>
    <t>181</t>
  </si>
  <si>
    <t>Степана Разина 13</t>
  </si>
  <si>
    <t>182</t>
  </si>
  <si>
    <t>Степана Разина 15</t>
  </si>
  <si>
    <t>183</t>
  </si>
  <si>
    <t>Степана Разина 15 а</t>
  </si>
  <si>
    <t>184</t>
  </si>
  <si>
    <t>Степана Разина 21</t>
  </si>
  <si>
    <t>185</t>
  </si>
  <si>
    <t>Степана Разина 26</t>
  </si>
  <si>
    <t>186</t>
  </si>
  <si>
    <t>Текстильная 26</t>
  </si>
  <si>
    <t>187</t>
  </si>
  <si>
    <t>Текстильная 26 а</t>
  </si>
  <si>
    <t>188</t>
  </si>
  <si>
    <t>Текстильная 26 б</t>
  </si>
  <si>
    <t>189</t>
  </si>
  <si>
    <t>Текстильная 28</t>
  </si>
  <si>
    <t>190</t>
  </si>
  <si>
    <t>Текстильная 30 а</t>
  </si>
  <si>
    <t>191</t>
  </si>
  <si>
    <t>Текстильная 30 б</t>
  </si>
  <si>
    <t>192</t>
  </si>
  <si>
    <t>Текстильная 32</t>
  </si>
  <si>
    <t>193</t>
  </si>
  <si>
    <t>Текстильная 32 а</t>
  </si>
  <si>
    <t>194</t>
  </si>
  <si>
    <t>Текстильная 34</t>
  </si>
  <si>
    <t>195</t>
  </si>
  <si>
    <t>Текстильная 40</t>
  </si>
  <si>
    <t>196</t>
  </si>
  <si>
    <t>Текстильная 40 а</t>
  </si>
  <si>
    <t>197</t>
  </si>
  <si>
    <t>Терешковой 16</t>
  </si>
  <si>
    <t>198</t>
  </si>
  <si>
    <t>Терешковой 18</t>
  </si>
  <si>
    <t>199</t>
  </si>
  <si>
    <t>Терешковой 19</t>
  </si>
  <si>
    <t>200</t>
  </si>
  <si>
    <t>Терешковой 20</t>
  </si>
  <si>
    <t>201</t>
  </si>
  <si>
    <t>Терешковой 20 а</t>
  </si>
  <si>
    <t>202</t>
  </si>
  <si>
    <t>Терешковой 21</t>
  </si>
  <si>
    <t>203</t>
  </si>
  <si>
    <t>Терешковой 23</t>
  </si>
  <si>
    <t>204</t>
  </si>
  <si>
    <t>Титова 1</t>
  </si>
  <si>
    <t>205</t>
  </si>
  <si>
    <t>Титова 13</t>
  </si>
  <si>
    <t>206</t>
  </si>
  <si>
    <t>Титова 17</t>
  </si>
  <si>
    <t>207</t>
  </si>
  <si>
    <t>Титова 19</t>
  </si>
  <si>
    <t>208</t>
  </si>
  <si>
    <t>Титова 21</t>
  </si>
  <si>
    <t>209</t>
  </si>
  <si>
    <t>Титова 3</t>
  </si>
  <si>
    <t>210</t>
  </si>
  <si>
    <t>Титова 31</t>
  </si>
  <si>
    <t>211</t>
  </si>
  <si>
    <t>Титова 33</t>
  </si>
  <si>
    <t>212</t>
  </si>
  <si>
    <t>Титова 35</t>
  </si>
  <si>
    <t>213</t>
  </si>
  <si>
    <t>Титова 3 а</t>
  </si>
  <si>
    <t>214</t>
  </si>
  <si>
    <t>Титова 3 б</t>
  </si>
  <si>
    <t>215</t>
  </si>
  <si>
    <t>Титова 3 в</t>
  </si>
  <si>
    <t>216</t>
  </si>
  <si>
    <t>Титова 5</t>
  </si>
  <si>
    <t>217</t>
  </si>
  <si>
    <t>Титова 6</t>
  </si>
  <si>
    <t>218</t>
  </si>
  <si>
    <t>Титова 7</t>
  </si>
  <si>
    <t>219</t>
  </si>
  <si>
    <t>Титова 9</t>
  </si>
  <si>
    <t>220</t>
  </si>
  <si>
    <t>Фабричная 10</t>
  </si>
  <si>
    <t>221</t>
  </si>
  <si>
    <t>Фабричная 12</t>
  </si>
  <si>
    <t>222</t>
  </si>
  <si>
    <t>Фабричная 14</t>
  </si>
  <si>
    <t>223</t>
  </si>
  <si>
    <t>Фабричная 16</t>
  </si>
  <si>
    <t>224</t>
  </si>
  <si>
    <t>Фабричная 18</t>
  </si>
  <si>
    <t>225</t>
  </si>
  <si>
    <t>Фабричная 2</t>
  </si>
  <si>
    <t>226</t>
  </si>
  <si>
    <t>Фабричная 22</t>
  </si>
  <si>
    <t>227</t>
  </si>
  <si>
    <t>Фабричная 24</t>
  </si>
  <si>
    <t>228</t>
  </si>
  <si>
    <t>Фабричная 26</t>
  </si>
  <si>
    <t>229</t>
  </si>
  <si>
    <t>Фабричная 28</t>
  </si>
  <si>
    <t>230</t>
  </si>
  <si>
    <t>Фабричная 38</t>
  </si>
  <si>
    <t>231</t>
  </si>
  <si>
    <t>Фабричная 38 а</t>
  </si>
  <si>
    <t>232</t>
  </si>
  <si>
    <t>Фабричная 4</t>
  </si>
  <si>
    <t>233</t>
  </si>
  <si>
    <t>Фабричная 40</t>
  </si>
  <si>
    <t>234</t>
  </si>
  <si>
    <t>Фабричная 4 а</t>
  </si>
  <si>
    <t>235</t>
  </si>
  <si>
    <t>Фабричная 4 б</t>
  </si>
  <si>
    <t>236</t>
  </si>
  <si>
    <t>Фабричная 6 а</t>
  </si>
  <si>
    <t>237</t>
  </si>
  <si>
    <t>Фабричная 6 б</t>
  </si>
  <si>
    <t>238</t>
  </si>
  <si>
    <t>Фабричная 8</t>
  </si>
  <si>
    <t>239</t>
  </si>
  <si>
    <t>Фабричная 8 а</t>
  </si>
  <si>
    <t>240</t>
  </si>
  <si>
    <t>Фабричная 8 б</t>
  </si>
  <si>
    <t>241</t>
  </si>
  <si>
    <t>Хвалынская 1</t>
  </si>
  <si>
    <t>242</t>
  </si>
  <si>
    <t>Хвалынская 2</t>
  </si>
  <si>
    <t>243</t>
  </si>
  <si>
    <t>Хвалынская 20</t>
  </si>
  <si>
    <t>244</t>
  </si>
  <si>
    <t>Циолковского 1</t>
  </si>
  <si>
    <t>245</t>
  </si>
  <si>
    <t>Циолковского 11</t>
  </si>
  <si>
    <t>246</t>
  </si>
  <si>
    <t>Циолковского 13</t>
  </si>
  <si>
    <t>247</t>
  </si>
  <si>
    <t>Циолковского 15</t>
  </si>
  <si>
    <t>248</t>
  </si>
  <si>
    <t>Циолковского 17</t>
  </si>
  <si>
    <t>249</t>
  </si>
  <si>
    <t>Циолковского 2</t>
  </si>
  <si>
    <t>250</t>
  </si>
  <si>
    <t>Циолковского 3</t>
  </si>
  <si>
    <t>251</t>
  </si>
  <si>
    <t>Циолковского 5</t>
  </si>
  <si>
    <t>252</t>
  </si>
  <si>
    <t>Циолковского 7</t>
  </si>
  <si>
    <t>253</t>
  </si>
  <si>
    <t>Циолковского 9</t>
  </si>
  <si>
    <t>254</t>
  </si>
  <si>
    <t>Юбилейная 11</t>
  </si>
  <si>
    <t>255</t>
  </si>
  <si>
    <t>Юбилейная 13</t>
  </si>
  <si>
    <t>256</t>
  </si>
  <si>
    <t>Юбилейная 17 а</t>
  </si>
  <si>
    <t>257</t>
  </si>
  <si>
    <t>Юбилейная 19 а</t>
  </si>
  <si>
    <t>258</t>
  </si>
  <si>
    <t>Юбилейная 3</t>
  </si>
  <si>
    <t>259</t>
  </si>
  <si>
    <t>Юбилейная 3 а</t>
  </si>
  <si>
    <t>260</t>
  </si>
  <si>
    <t>Юбилейная 4</t>
  </si>
  <si>
    <t>261</t>
  </si>
  <si>
    <t>Юбилейная 5</t>
  </si>
  <si>
    <t>262</t>
  </si>
  <si>
    <t>Юбилейная 7</t>
  </si>
  <si>
    <t>263</t>
  </si>
  <si>
    <t>Юбилейная 7 а</t>
  </si>
  <si>
    <t>264</t>
  </si>
  <si>
    <t>Юбилейная 9</t>
  </si>
  <si>
    <t>265</t>
  </si>
  <si>
    <t>Юбилейная 9 а</t>
  </si>
  <si>
    <t>ИТОГО</t>
  </si>
  <si>
    <t>+</t>
  </si>
  <si>
    <t>3 мкр 9 а</t>
  </si>
  <si>
    <t>4 мкр 13 а</t>
  </si>
  <si>
    <t>Хвалынская 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</si>
</sst>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7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7"/>
      <color indexed="8"/>
      <name val="Arial"/>
      <family val="2"/>
    </font>
    <font>
      <i/>
      <sz val="7"/>
      <color indexed="10"/>
      <name val="Arial Cyr"/>
      <family val="2"/>
    </font>
    <font>
      <i/>
      <sz val="10"/>
      <color indexed="10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201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40" borderId="0" xfId="0" applyNumberFormat="1" applyFill="1" applyAlignment="1">
      <alignment/>
    </xf>
    <xf numFmtId="2" fontId="21" fillId="0" borderId="0" xfId="0" applyNumberFormat="1" applyFont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42" borderId="0" xfId="0" applyNumberFormat="1" applyFill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41" borderId="12" xfId="0" applyNumberFormat="1" applyFont="1" applyFill="1" applyBorder="1" applyAlignment="1">
      <alignment horizontal="center" wrapText="1"/>
    </xf>
    <xf numFmtId="2" fontId="20" fillId="41" borderId="13" xfId="0" applyNumberFormat="1" applyFont="1" applyFill="1" applyBorder="1" applyAlignment="1">
      <alignment horizontal="center" wrapText="1"/>
    </xf>
    <xf numFmtId="2" fontId="20" fillId="41" borderId="14" xfId="0" applyNumberFormat="1" applyFont="1" applyFill="1" applyBorder="1" applyAlignment="1">
      <alignment horizontal="center" wrapText="1"/>
    </xf>
    <xf numFmtId="2" fontId="20" fillId="18" borderId="15" xfId="0" applyNumberFormat="1" applyFont="1" applyFill="1" applyBorder="1" applyAlignment="1">
      <alignment horizontal="center" wrapText="1"/>
    </xf>
    <xf numFmtId="2" fontId="20" fillId="18" borderId="11" xfId="0" applyNumberFormat="1" applyFont="1" applyFill="1" applyBorder="1" applyAlignment="1">
      <alignment horizontal="center" wrapText="1"/>
    </xf>
    <xf numFmtId="2" fontId="20" fillId="41" borderId="11" xfId="0" applyNumberFormat="1" applyFont="1" applyFill="1" applyBorder="1" applyAlignment="1">
      <alignment horizontal="center" vertical="center" wrapText="1"/>
    </xf>
    <xf numFmtId="2" fontId="20" fillId="40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42" borderId="11" xfId="0" applyNumberFormat="1" applyFont="1" applyFill="1" applyBorder="1" applyAlignment="1">
      <alignment horizontal="center" vertical="center" wrapText="1"/>
    </xf>
    <xf numFmtId="2" fontId="20" fillId="32" borderId="11" xfId="0" applyNumberFormat="1" applyFont="1" applyFill="1" applyBorder="1" applyAlignment="1">
      <alignment horizontal="center" vertical="center" wrapText="1"/>
    </xf>
    <xf numFmtId="2" fontId="20" fillId="4" borderId="11" xfId="0" applyNumberFormat="1" applyFont="1" applyFill="1" applyBorder="1" applyAlignment="1">
      <alignment horizontal="center" vertical="center" wrapText="1"/>
    </xf>
    <xf numFmtId="2" fontId="20" fillId="42" borderId="16" xfId="0" applyNumberFormat="1" applyFont="1" applyFill="1" applyBorder="1" applyAlignment="1">
      <alignment horizontal="center" vertical="center" wrapText="1"/>
    </xf>
    <xf numFmtId="2" fontId="20" fillId="14" borderId="11" xfId="0" applyNumberFormat="1" applyFont="1" applyFill="1" applyBorder="1" applyAlignment="1">
      <alignment horizontal="center" vertical="center" wrapText="1"/>
    </xf>
    <xf numFmtId="2" fontId="20" fillId="6" borderId="11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Border="1" applyAlignment="1">
      <alignment wrapText="1"/>
    </xf>
    <xf numFmtId="2" fontId="20" fillId="8" borderId="11" xfId="0" applyNumberFormat="1" applyFont="1" applyFill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2" fontId="22" fillId="10" borderId="11" xfId="0" applyNumberFormat="1" applyFont="1" applyFill="1" applyBorder="1" applyAlignment="1">
      <alignment wrapText="1"/>
    </xf>
    <xf numFmtId="2" fontId="22" fillId="43" borderId="11" xfId="0" applyNumberFormat="1" applyFont="1" applyFill="1" applyBorder="1" applyAlignment="1">
      <alignment horizontal="center" vertical="center" wrapText="1"/>
    </xf>
    <xf numFmtId="2" fontId="22" fillId="12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wrapText="1"/>
    </xf>
    <xf numFmtId="2" fontId="20" fillId="37" borderId="11" xfId="0" applyNumberFormat="1" applyFont="1" applyFill="1" applyBorder="1" applyAlignment="1">
      <alignment vertical="center" wrapText="1"/>
    </xf>
    <xf numFmtId="2" fontId="22" fillId="42" borderId="11" xfId="0" applyNumberFormat="1" applyFont="1" applyFill="1" applyBorder="1" applyAlignment="1">
      <alignment vertical="center" wrapText="1"/>
    </xf>
    <xf numFmtId="2" fontId="22" fillId="10" borderId="11" xfId="0" applyNumberFormat="1" applyFont="1" applyFill="1" applyBorder="1" applyAlignment="1">
      <alignment vertical="center" wrapText="1"/>
    </xf>
    <xf numFmtId="2" fontId="22" fillId="42" borderId="16" xfId="0" applyNumberFormat="1" applyFont="1" applyFill="1" applyBorder="1" applyAlignment="1">
      <alignment vertical="center" wrapText="1"/>
    </xf>
    <xf numFmtId="2" fontId="22" fillId="12" borderId="11" xfId="0" applyNumberFormat="1" applyFont="1" applyFill="1" applyBorder="1" applyAlignment="1">
      <alignment vertical="center" wrapText="1"/>
    </xf>
    <xf numFmtId="2" fontId="22" fillId="2" borderId="11" xfId="0" applyNumberFormat="1" applyFont="1" applyFill="1" applyBorder="1" applyAlignment="1">
      <alignment vertical="center" wrapText="1"/>
    </xf>
    <xf numFmtId="2" fontId="23" fillId="42" borderId="11" xfId="0" applyNumberFormat="1" applyFont="1" applyFill="1" applyBorder="1" applyAlignment="1" applyProtection="1">
      <alignment horizontal="center" vertical="center" wrapText="1"/>
      <protection/>
    </xf>
    <xf numFmtId="2" fontId="20" fillId="42" borderId="11" xfId="0" applyNumberFormat="1" applyFont="1" applyFill="1" applyBorder="1" applyAlignment="1">
      <alignment horizontal="left" vertical="center" wrapText="1"/>
    </xf>
    <xf numFmtId="2" fontId="23" fillId="42" borderId="11" xfId="0" applyNumberFormat="1" applyFont="1" applyFill="1" applyBorder="1" applyAlignment="1" applyProtection="1">
      <alignment horizontal="center" vertical="center"/>
      <protection/>
    </xf>
    <xf numFmtId="2" fontId="20" fillId="42" borderId="11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 horizontal="right" vertical="top"/>
    </xf>
    <xf numFmtId="2" fontId="24" fillId="0" borderId="18" xfId="0" applyNumberFormat="1" applyFont="1" applyBorder="1" applyAlignment="1">
      <alignment horizontal="right" vertical="top"/>
    </xf>
    <xf numFmtId="2" fontId="23" fillId="0" borderId="19" xfId="0" applyNumberFormat="1" applyFont="1" applyBorder="1" applyAlignment="1">
      <alignment horizontal="right"/>
    </xf>
    <xf numFmtId="2" fontId="23" fillId="18" borderId="19" xfId="0" applyNumberFormat="1" applyFont="1" applyFill="1" applyBorder="1" applyAlignment="1">
      <alignment horizontal="right"/>
    </xf>
    <xf numFmtId="2" fontId="23" fillId="18" borderId="11" xfId="0" applyNumberFormat="1" applyFont="1" applyFill="1" applyBorder="1" applyAlignment="1">
      <alignment horizontal="right"/>
    </xf>
    <xf numFmtId="2" fontId="20" fillId="42" borderId="17" xfId="0" applyNumberFormat="1" applyFont="1" applyFill="1" applyBorder="1" applyAlignment="1">
      <alignment horizontal="right"/>
    </xf>
    <xf numFmtId="2" fontId="25" fillId="40" borderId="11" xfId="0" applyNumberFormat="1" applyFont="1" applyFill="1" applyBorder="1" applyAlignment="1">
      <alignment/>
    </xf>
    <xf numFmtId="2" fontId="20" fillId="32" borderId="11" xfId="0" applyNumberFormat="1" applyFont="1" applyFill="1" applyBorder="1" applyAlignment="1">
      <alignment/>
    </xf>
    <xf numFmtId="2" fontId="22" fillId="42" borderId="16" xfId="0" applyNumberFormat="1" applyFont="1" applyFill="1" applyBorder="1" applyAlignment="1">
      <alignment horizontal="right"/>
    </xf>
    <xf numFmtId="2" fontId="22" fillId="42" borderId="11" xfId="0" applyNumberFormat="1" applyFont="1" applyFill="1" applyBorder="1" applyAlignment="1">
      <alignment horizontal="right"/>
    </xf>
    <xf numFmtId="2" fontId="22" fillId="4" borderId="11" xfId="0" applyNumberFormat="1" applyFont="1" applyFill="1" applyBorder="1" applyAlignment="1">
      <alignment horizontal="right"/>
    </xf>
    <xf numFmtId="2" fontId="20" fillId="42" borderId="16" xfId="0" applyNumberFormat="1" applyFont="1" applyFill="1" applyBorder="1" applyAlignment="1">
      <alignment horizontal="right"/>
    </xf>
    <xf numFmtId="2" fontId="20" fillId="14" borderId="11" xfId="0" applyNumberFormat="1" applyFont="1" applyFill="1" applyBorder="1" applyAlignment="1">
      <alignment horizontal="right"/>
    </xf>
    <xf numFmtId="2" fontId="20" fillId="6" borderId="11" xfId="0" applyNumberFormat="1" applyFont="1" applyFill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2" fontId="20" fillId="8" borderId="11" xfId="0" applyNumberFormat="1" applyFont="1" applyFill="1" applyBorder="1" applyAlignment="1">
      <alignment horizontal="right"/>
    </xf>
    <xf numFmtId="2" fontId="20" fillId="42" borderId="17" xfId="0" applyNumberFormat="1" applyFont="1" applyFill="1" applyBorder="1" applyAlignment="1">
      <alignment/>
    </xf>
    <xf numFmtId="2" fontId="25" fillId="10" borderId="11" xfId="0" applyNumberFormat="1" applyFont="1" applyFill="1" applyBorder="1" applyAlignment="1">
      <alignment/>
    </xf>
    <xf numFmtId="2" fontId="26" fillId="10" borderId="11" xfId="0" applyNumberFormat="1" applyFont="1" applyFill="1" applyBorder="1" applyAlignment="1">
      <alignment/>
    </xf>
    <xf numFmtId="2" fontId="22" fillId="43" borderId="11" xfId="0" applyNumberFormat="1" applyFont="1" applyFill="1" applyBorder="1" applyAlignment="1">
      <alignment/>
    </xf>
    <xf numFmtId="2" fontId="22" fillId="12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 horizontal="right"/>
    </xf>
    <xf numFmtId="2" fontId="20" fillId="37" borderId="11" xfId="0" applyNumberFormat="1" applyFont="1" applyFill="1" applyBorder="1" applyAlignment="1">
      <alignment/>
    </xf>
    <xf numFmtId="2" fontId="20" fillId="10" borderId="11" xfId="0" applyNumberFormat="1" applyFont="1" applyFill="1" applyBorder="1" applyAlignment="1">
      <alignment horizontal="right"/>
    </xf>
    <xf numFmtId="2" fontId="22" fillId="42" borderId="16" xfId="0" applyNumberFormat="1" applyFont="1" applyFill="1" applyBorder="1" applyAlignment="1">
      <alignment/>
    </xf>
    <xf numFmtId="2" fontId="22" fillId="10" borderId="11" xfId="0" applyNumberFormat="1" applyFont="1" applyFill="1" applyBorder="1" applyAlignment="1">
      <alignment/>
    </xf>
    <xf numFmtId="2" fontId="22" fillId="12" borderId="11" xfId="0" applyNumberFormat="1" applyFont="1" applyFill="1" applyBorder="1" applyAlignment="1">
      <alignment/>
    </xf>
    <xf numFmtId="2" fontId="22" fillId="2" borderId="11" xfId="0" applyNumberFormat="1" applyFont="1" applyFill="1" applyBorder="1" applyAlignment="1">
      <alignment/>
    </xf>
    <xf numFmtId="2" fontId="0" fillId="42" borderId="0" xfId="0" applyNumberFormat="1" applyFill="1" applyAlignment="1">
      <alignment/>
    </xf>
    <xf numFmtId="2" fontId="23" fillId="0" borderId="11" xfId="0" applyNumberFormat="1" applyFont="1" applyBorder="1" applyAlignment="1">
      <alignment horizontal="right"/>
    </xf>
    <xf numFmtId="2" fontId="20" fillId="0" borderId="20" xfId="0" applyNumberFormat="1" applyFont="1" applyBorder="1" applyAlignment="1">
      <alignment horizontal="right" vertical="top"/>
    </xf>
    <xf numFmtId="0" fontId="27" fillId="10" borderId="11" xfId="0" applyFont="1" applyFill="1" applyBorder="1" applyAlignment="1">
      <alignment wrapText="1"/>
    </xf>
    <xf numFmtId="0" fontId="27" fillId="10" borderId="11" xfId="0" applyFont="1" applyFill="1" applyBorder="1" applyAlignment="1">
      <alignment/>
    </xf>
    <xf numFmtId="2" fontId="28" fillId="0" borderId="11" xfId="0" applyNumberFormat="1" applyFont="1" applyBorder="1" applyAlignment="1">
      <alignment horizontal="right"/>
    </xf>
    <xf numFmtId="0" fontId="23" fillId="42" borderId="11" xfId="0" applyNumberFormat="1" applyFont="1" applyFill="1" applyBorder="1" applyAlignment="1" applyProtection="1">
      <alignment horizontal="center" vertical="center" wrapText="1"/>
      <protection/>
    </xf>
    <xf numFmtId="0" fontId="20" fillId="42" borderId="11" xfId="0" applyNumberFormat="1" applyFont="1" applyFill="1" applyBorder="1" applyAlignment="1">
      <alignment horizontal="left" vertical="center" wrapText="1"/>
    </xf>
    <xf numFmtId="0" fontId="23" fillId="42" borderId="11" xfId="0" applyNumberFormat="1" applyFont="1" applyFill="1" applyBorder="1" applyAlignment="1" applyProtection="1">
      <alignment horizontal="center" vertical="center"/>
      <protection/>
    </xf>
    <xf numFmtId="0" fontId="20" fillId="42" borderId="11" xfId="0" applyNumberFormat="1" applyFont="1" applyFill="1" applyBorder="1" applyAlignment="1">
      <alignment/>
    </xf>
    <xf numFmtId="0" fontId="24" fillId="0" borderId="11" xfId="0" applyNumberFormat="1" applyFont="1" applyBorder="1" applyAlignment="1">
      <alignment horizontal="right" vertical="top"/>
    </xf>
    <xf numFmtId="0" fontId="24" fillId="0" borderId="18" xfId="0" applyNumberFormat="1" applyFont="1" applyBorder="1" applyAlignment="1">
      <alignment horizontal="right" vertical="top"/>
    </xf>
    <xf numFmtId="0" fontId="23" fillId="0" borderId="11" xfId="0" applyNumberFormat="1" applyFont="1" applyBorder="1" applyAlignment="1">
      <alignment horizontal="right"/>
    </xf>
    <xf numFmtId="0" fontId="23" fillId="18" borderId="11" xfId="0" applyNumberFormat="1" applyFont="1" applyFill="1" applyBorder="1" applyAlignment="1">
      <alignment horizontal="right"/>
    </xf>
    <xf numFmtId="0" fontId="20" fillId="42" borderId="17" xfId="0" applyNumberFormat="1" applyFont="1" applyFill="1" applyBorder="1" applyAlignment="1">
      <alignment horizontal="right"/>
    </xf>
    <xf numFmtId="0" fontId="25" fillId="40" borderId="11" xfId="0" applyNumberFormat="1" applyFont="1" applyFill="1" applyBorder="1" applyAlignment="1">
      <alignment/>
    </xf>
    <xf numFmtId="0" fontId="20" fillId="32" borderId="11" xfId="0" applyNumberFormat="1" applyFont="1" applyFill="1" applyBorder="1" applyAlignment="1">
      <alignment/>
    </xf>
    <xf numFmtId="0" fontId="22" fillId="42" borderId="16" xfId="0" applyNumberFormat="1" applyFont="1" applyFill="1" applyBorder="1" applyAlignment="1">
      <alignment horizontal="right"/>
    </xf>
    <xf numFmtId="0" fontId="22" fillId="42" borderId="11" xfId="0" applyNumberFormat="1" applyFont="1" applyFill="1" applyBorder="1" applyAlignment="1">
      <alignment horizontal="right"/>
    </xf>
    <xf numFmtId="0" fontId="22" fillId="4" borderId="11" xfId="0" applyNumberFormat="1" applyFont="1" applyFill="1" applyBorder="1" applyAlignment="1">
      <alignment horizontal="right"/>
    </xf>
    <xf numFmtId="0" fontId="20" fillId="42" borderId="16" xfId="0" applyNumberFormat="1" applyFont="1" applyFill="1" applyBorder="1" applyAlignment="1">
      <alignment horizontal="right"/>
    </xf>
    <xf numFmtId="0" fontId="20" fillId="14" borderId="11" xfId="0" applyNumberFormat="1" applyFont="1" applyFill="1" applyBorder="1" applyAlignment="1">
      <alignment horizontal="right"/>
    </xf>
    <xf numFmtId="0" fontId="20" fillId="6" borderId="11" xfId="0" applyNumberFormat="1" applyFont="1" applyFill="1" applyBorder="1" applyAlignment="1">
      <alignment horizontal="right"/>
    </xf>
    <xf numFmtId="0" fontId="20" fillId="0" borderId="16" xfId="0" applyNumberFormat="1" applyFont="1" applyBorder="1" applyAlignment="1">
      <alignment horizontal="right"/>
    </xf>
    <xf numFmtId="0" fontId="20" fillId="0" borderId="20" xfId="0" applyNumberFormat="1" applyFont="1" applyBorder="1" applyAlignment="1">
      <alignment horizontal="right" vertical="top"/>
    </xf>
    <xf numFmtId="0" fontId="27" fillId="10" borderId="11" xfId="0" applyNumberFormat="1" applyFont="1" applyFill="1" applyBorder="1" applyAlignment="1">
      <alignment/>
    </xf>
    <xf numFmtId="0" fontId="26" fillId="10" borderId="11" xfId="0" applyNumberFormat="1" applyFont="1" applyFill="1" applyBorder="1" applyAlignment="1">
      <alignment/>
    </xf>
    <xf numFmtId="0" fontId="22" fillId="43" borderId="11" xfId="0" applyNumberFormat="1" applyFont="1" applyFill="1" applyBorder="1" applyAlignment="1">
      <alignment/>
    </xf>
    <xf numFmtId="0" fontId="22" fillId="12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right"/>
    </xf>
    <xf numFmtId="0" fontId="22" fillId="42" borderId="16" xfId="0" applyNumberFormat="1" applyFont="1" applyFill="1" applyBorder="1" applyAlignment="1">
      <alignment/>
    </xf>
    <xf numFmtId="0" fontId="20" fillId="12" borderId="11" xfId="0" applyNumberFormat="1" applyFont="1" applyFill="1" applyBorder="1" applyAlignment="1">
      <alignment horizontal="right"/>
    </xf>
    <xf numFmtId="0" fontId="22" fillId="12" borderId="11" xfId="0" applyNumberFormat="1" applyFont="1" applyFill="1" applyBorder="1" applyAlignment="1">
      <alignment/>
    </xf>
    <xf numFmtId="0" fontId="22" fillId="2" borderId="11" xfId="0" applyNumberFormat="1" applyFont="1" applyFill="1" applyBorder="1" applyAlignment="1">
      <alignment/>
    </xf>
    <xf numFmtId="0" fontId="0" fillId="42" borderId="0" xfId="0" applyNumberFormat="1" applyFill="1" applyAlignment="1">
      <alignment/>
    </xf>
    <xf numFmtId="2" fontId="20" fillId="12" borderId="11" xfId="0" applyNumberFormat="1" applyFont="1" applyFill="1" applyBorder="1" applyAlignment="1">
      <alignment horizontal="right"/>
    </xf>
    <xf numFmtId="2" fontId="20" fillId="42" borderId="11" xfId="0" applyNumberFormat="1" applyFont="1" applyFill="1" applyBorder="1" applyAlignment="1">
      <alignment horizontal="right"/>
    </xf>
    <xf numFmtId="2" fontId="20" fillId="12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/>
    </xf>
    <xf numFmtId="0" fontId="24" fillId="10" borderId="11" xfId="0" applyNumberFormat="1" applyFont="1" applyFill="1" applyBorder="1" applyAlignment="1">
      <alignment horizontal="right" vertical="top"/>
    </xf>
    <xf numFmtId="2" fontId="20" fillId="2" borderId="11" xfId="0" applyNumberFormat="1" applyFont="1" applyFill="1" applyBorder="1" applyAlignment="1">
      <alignment horizontal="right"/>
    </xf>
    <xf numFmtId="2" fontId="24" fillId="10" borderId="11" xfId="0" applyNumberFormat="1" applyFont="1" applyFill="1" applyBorder="1" applyAlignment="1">
      <alignment horizontal="right" vertical="top"/>
    </xf>
    <xf numFmtId="2" fontId="23" fillId="44" borderId="11" xfId="0" applyNumberFormat="1" applyFont="1" applyFill="1" applyBorder="1" applyAlignment="1" applyProtection="1">
      <alignment horizontal="center" vertical="center"/>
      <protection/>
    </xf>
    <xf numFmtId="2" fontId="20" fillId="44" borderId="11" xfId="0" applyNumberFormat="1" applyFont="1" applyFill="1" applyBorder="1" applyAlignment="1">
      <alignment/>
    </xf>
    <xf numFmtId="2" fontId="23" fillId="44" borderId="11" xfId="0" applyNumberFormat="1" applyFont="1" applyFill="1" applyBorder="1" applyAlignment="1">
      <alignment horizontal="right"/>
    </xf>
    <xf numFmtId="2" fontId="20" fillId="44" borderId="17" xfId="0" applyNumberFormat="1" applyFont="1" applyFill="1" applyBorder="1" applyAlignment="1">
      <alignment horizontal="right"/>
    </xf>
    <xf numFmtId="2" fontId="25" fillId="44" borderId="11" xfId="0" applyNumberFormat="1" applyFont="1" applyFill="1" applyBorder="1" applyAlignment="1">
      <alignment/>
    </xf>
    <xf numFmtId="2" fontId="22" fillId="44" borderId="16" xfId="0" applyNumberFormat="1" applyFont="1" applyFill="1" applyBorder="1" applyAlignment="1">
      <alignment horizontal="right"/>
    </xf>
    <xf numFmtId="2" fontId="22" fillId="44" borderId="11" xfId="0" applyNumberFormat="1" applyFont="1" applyFill="1" applyBorder="1" applyAlignment="1">
      <alignment horizontal="right"/>
    </xf>
    <xf numFmtId="2" fontId="20" fillId="44" borderId="16" xfId="0" applyNumberFormat="1" applyFont="1" applyFill="1" applyBorder="1" applyAlignment="1">
      <alignment horizontal="right"/>
    </xf>
    <xf numFmtId="2" fontId="20" fillId="44" borderId="17" xfId="0" applyNumberFormat="1" applyFont="1" applyFill="1" applyBorder="1" applyAlignment="1">
      <alignment/>
    </xf>
    <xf numFmtId="2" fontId="22" fillId="44" borderId="11" xfId="0" applyNumberFormat="1" applyFont="1" applyFill="1" applyBorder="1" applyAlignment="1">
      <alignment/>
    </xf>
    <xf numFmtId="2" fontId="20" fillId="44" borderId="11" xfId="0" applyNumberFormat="1" applyFont="1" applyFill="1" applyBorder="1" applyAlignment="1">
      <alignment horizontal="right"/>
    </xf>
    <xf numFmtId="2" fontId="22" fillId="44" borderId="16" xfId="0" applyNumberFormat="1" applyFont="1" applyFill="1" applyBorder="1" applyAlignment="1">
      <alignment/>
    </xf>
    <xf numFmtId="2" fontId="0" fillId="44" borderId="0" xfId="0" applyNumberFormat="1" applyFill="1" applyAlignment="1">
      <alignment/>
    </xf>
    <xf numFmtId="2" fontId="23" fillId="45" borderId="11" xfId="0" applyNumberFormat="1" applyFont="1" applyFill="1" applyBorder="1" applyAlignment="1" applyProtection="1">
      <alignment horizontal="center" vertical="center"/>
      <protection/>
    </xf>
    <xf numFmtId="2" fontId="20" fillId="45" borderId="11" xfId="0" applyNumberFormat="1" applyFont="1" applyFill="1" applyBorder="1" applyAlignment="1">
      <alignment/>
    </xf>
    <xf numFmtId="2" fontId="23" fillId="45" borderId="11" xfId="0" applyNumberFormat="1" applyFont="1" applyFill="1" applyBorder="1" applyAlignment="1">
      <alignment horizontal="right"/>
    </xf>
    <xf numFmtId="2" fontId="20" fillId="45" borderId="17" xfId="0" applyNumberFormat="1" applyFont="1" applyFill="1" applyBorder="1" applyAlignment="1">
      <alignment horizontal="right"/>
    </xf>
    <xf numFmtId="2" fontId="25" fillId="45" borderId="11" xfId="0" applyNumberFormat="1" applyFont="1" applyFill="1" applyBorder="1" applyAlignment="1">
      <alignment/>
    </xf>
    <xf numFmtId="2" fontId="22" fillId="45" borderId="16" xfId="0" applyNumberFormat="1" applyFont="1" applyFill="1" applyBorder="1" applyAlignment="1">
      <alignment horizontal="right"/>
    </xf>
    <xf numFmtId="2" fontId="22" fillId="45" borderId="11" xfId="0" applyNumberFormat="1" applyFont="1" applyFill="1" applyBorder="1" applyAlignment="1">
      <alignment horizontal="right"/>
    </xf>
    <xf numFmtId="2" fontId="20" fillId="45" borderId="16" xfId="0" applyNumberFormat="1" applyFont="1" applyFill="1" applyBorder="1" applyAlignment="1">
      <alignment horizontal="right"/>
    </xf>
    <xf numFmtId="2" fontId="20" fillId="45" borderId="17" xfId="0" applyNumberFormat="1" applyFont="1" applyFill="1" applyBorder="1" applyAlignment="1">
      <alignment/>
    </xf>
    <xf numFmtId="2" fontId="22" fillId="45" borderId="11" xfId="0" applyNumberFormat="1" applyFont="1" applyFill="1" applyBorder="1" applyAlignment="1">
      <alignment/>
    </xf>
    <xf numFmtId="2" fontId="20" fillId="45" borderId="11" xfId="0" applyNumberFormat="1" applyFont="1" applyFill="1" applyBorder="1" applyAlignment="1">
      <alignment horizontal="right"/>
    </xf>
    <xf numFmtId="2" fontId="22" fillId="45" borderId="16" xfId="0" applyNumberFormat="1" applyFont="1" applyFill="1" applyBorder="1" applyAlignment="1">
      <alignment/>
    </xf>
    <xf numFmtId="2" fontId="0" fillId="45" borderId="0" xfId="0" applyNumberFormat="1" applyFill="1" applyAlignment="1">
      <alignment/>
    </xf>
    <xf numFmtId="0" fontId="0" fillId="12" borderId="0" xfId="0" applyFill="1" applyAlignment="1">
      <alignment/>
    </xf>
    <xf numFmtId="2" fontId="23" fillId="42" borderId="11" xfId="0" applyNumberFormat="1" applyFont="1" applyFill="1" applyBorder="1" applyAlignment="1" applyProtection="1">
      <alignment vertical="center"/>
      <protection/>
    </xf>
    <xf numFmtId="2" fontId="23" fillId="12" borderId="11" xfId="0" applyNumberFormat="1" applyFont="1" applyFill="1" applyBorder="1" applyAlignment="1" applyProtection="1">
      <alignment vertical="center"/>
      <protection/>
    </xf>
    <xf numFmtId="0" fontId="25" fillId="10" borderId="11" xfId="0" applyFont="1" applyFill="1" applyBorder="1" applyAlignment="1">
      <alignment/>
    </xf>
    <xf numFmtId="2" fontId="22" fillId="44" borderId="11" xfId="0" applyNumberFormat="1" applyFont="1" applyFill="1" applyBorder="1" applyAlignment="1">
      <alignment/>
    </xf>
    <xf numFmtId="0" fontId="28" fillId="12" borderId="21" xfId="0" applyNumberFormat="1" applyFont="1" applyFill="1" applyBorder="1" applyAlignment="1">
      <alignment horizontal="right"/>
    </xf>
    <xf numFmtId="2" fontId="25" fillId="12" borderId="2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left" wrapText="1"/>
    </xf>
    <xf numFmtId="2" fontId="23" fillId="0" borderId="11" xfId="0" applyNumberFormat="1" applyFont="1" applyFill="1" applyBorder="1" applyAlignment="1" applyProtection="1">
      <alignment horizontal="center"/>
      <protection/>
    </xf>
    <xf numFmtId="2" fontId="23" fillId="0" borderId="16" xfId="0" applyNumberFormat="1" applyFont="1" applyBorder="1" applyAlignment="1">
      <alignment horizontal="right"/>
    </xf>
    <xf numFmtId="2" fontId="23" fillId="18" borderId="16" xfId="0" applyNumberFormat="1" applyFont="1" applyFill="1" applyBorder="1" applyAlignment="1">
      <alignment horizontal="right"/>
    </xf>
    <xf numFmtId="2" fontId="23" fillId="0" borderId="17" xfId="0" applyNumberFormat="1" applyFont="1" applyFill="1" applyBorder="1" applyAlignment="1" applyProtection="1">
      <alignment horizontal="center"/>
      <protection/>
    </xf>
    <xf numFmtId="2" fontId="20" fillId="40" borderId="11" xfId="0" applyNumberFormat="1" applyFont="1" applyFill="1" applyBorder="1" applyAlignment="1">
      <alignment/>
    </xf>
    <xf numFmtId="2" fontId="23" fillId="42" borderId="11" xfId="0" applyNumberFormat="1" applyFont="1" applyFill="1" applyBorder="1" applyAlignment="1" applyProtection="1">
      <alignment horizontal="center"/>
      <protection/>
    </xf>
    <xf numFmtId="2" fontId="20" fillId="32" borderId="11" xfId="0" applyNumberFormat="1" applyFont="1" applyFill="1" applyBorder="1" applyAlignment="1">
      <alignment/>
    </xf>
    <xf numFmtId="2" fontId="20" fillId="42" borderId="11" xfId="0" applyNumberFormat="1" applyFont="1" applyFill="1" applyBorder="1" applyAlignment="1">
      <alignment/>
    </xf>
    <xf numFmtId="2" fontId="20" fillId="4" borderId="11" xfId="0" applyNumberFormat="1" applyFont="1" applyFill="1" applyBorder="1" applyAlignment="1">
      <alignment/>
    </xf>
    <xf numFmtId="2" fontId="20" fillId="42" borderId="16" xfId="0" applyNumberFormat="1" applyFont="1" applyFill="1" applyBorder="1" applyAlignment="1">
      <alignment/>
    </xf>
    <xf numFmtId="2" fontId="20" fillId="14" borderId="16" xfId="0" applyNumberFormat="1" applyFont="1" applyFill="1" applyBorder="1" applyAlignment="1">
      <alignment/>
    </xf>
    <xf numFmtId="2" fontId="20" fillId="6" borderId="16" xfId="0" applyNumberFormat="1" applyFont="1" applyFill="1" applyBorder="1" applyAlignment="1">
      <alignment/>
    </xf>
    <xf numFmtId="2" fontId="20" fillId="0" borderId="16" xfId="0" applyNumberFormat="1" applyFont="1" applyBorder="1" applyAlignment="1">
      <alignment/>
    </xf>
    <xf numFmtId="2" fontId="20" fillId="8" borderId="16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2" fillId="43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2" fontId="20" fillId="37" borderId="11" xfId="0" applyNumberFormat="1" applyFont="1" applyFill="1" applyBorder="1" applyAlignment="1">
      <alignment/>
    </xf>
    <xf numFmtId="2" fontId="20" fillId="10" borderId="22" xfId="0" applyNumberFormat="1" applyFont="1" applyFill="1" applyBorder="1" applyAlignment="1">
      <alignment horizontal="right"/>
    </xf>
    <xf numFmtId="2" fontId="20" fillId="12" borderId="22" xfId="0" applyNumberFormat="1" applyFont="1" applyFill="1" applyBorder="1" applyAlignment="1">
      <alignment horizontal="right"/>
    </xf>
    <xf numFmtId="2" fontId="20" fillId="2" borderId="22" xfId="0" applyNumberFormat="1" applyFont="1" applyFill="1" applyBorder="1" applyAlignment="1">
      <alignment horizontal="right"/>
    </xf>
    <xf numFmtId="2" fontId="20" fillId="42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29" fillId="42" borderId="23" xfId="0" applyNumberFormat="1" applyFont="1" applyFill="1" applyBorder="1" applyAlignment="1">
      <alignment horizontal="left" vertical="center" wrapText="1"/>
    </xf>
    <xf numFmtId="2" fontId="30" fillId="0" borderId="0" xfId="0" applyNumberFormat="1" applyFont="1" applyFill="1" applyAlignment="1">
      <alignment/>
    </xf>
    <xf numFmtId="2" fontId="3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 vertical="top"/>
    </xf>
    <xf numFmtId="2" fontId="29" fillId="0" borderId="0" xfId="0" applyNumberFormat="1" applyFont="1" applyAlignment="1">
      <alignment horizontal="right"/>
    </xf>
    <xf numFmtId="2" fontId="0" fillId="42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30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2" fontId="1" fillId="0" borderId="19" xfId="0" applyNumberFormat="1" applyFont="1" applyBorder="1" applyAlignment="1">
      <alignment horizontal="right" vertical="top"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42" borderId="0" xfId="0" applyFill="1" applyBorder="1" applyAlignment="1">
      <alignment/>
    </xf>
    <xf numFmtId="0" fontId="19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0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42" borderId="11" xfId="0" applyFont="1" applyFill="1" applyBorder="1" applyAlignment="1">
      <alignment horizontal="left" vertical="center" wrapText="1"/>
    </xf>
    <xf numFmtId="2" fontId="0" fillId="40" borderId="11" xfId="0" applyNumberFormat="1" applyFill="1" applyBorder="1" applyAlignment="1">
      <alignment/>
    </xf>
    <xf numFmtId="49" fontId="32" fillId="42" borderId="11" xfId="0" applyNumberFormat="1" applyFont="1" applyFill="1" applyBorder="1" applyAlignment="1" applyProtection="1">
      <alignment vertical="center"/>
      <protection/>
    </xf>
    <xf numFmtId="0" fontId="33" fillId="0" borderId="11" xfId="0" applyFont="1" applyFill="1" applyBorder="1" applyAlignment="1">
      <alignment horizontal="left" wrapText="1"/>
    </xf>
    <xf numFmtId="2" fontId="0" fillId="40" borderId="11" xfId="0" applyNumberFormat="1" applyFill="1" applyBorder="1" applyAlignment="1">
      <alignment/>
    </xf>
    <xf numFmtId="2" fontId="19" fillId="0" borderId="0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322"/>
  <sheetViews>
    <sheetView tabSelected="1" zoomScale="120" zoomScaleNormal="120" zoomScalePageLayoutView="0" workbookViewId="0" topLeftCell="A1">
      <pane xSplit="6" ySplit="4" topLeftCell="G113" activePane="bottomRight" state="frozen"/>
      <selection pane="topLeft" activeCell="A1" sqref="A1"/>
      <selection pane="topRight" activeCell="AM1" sqref="AM1"/>
      <selection pane="bottomLeft" activeCell="A266" sqref="A266"/>
      <selection pane="bottomRight" activeCell="I118" sqref="I118"/>
    </sheetView>
  </sheetViews>
  <sheetFormatPr defaultColWidth="9.00390625" defaultRowHeight="14.25" customHeight="1"/>
  <cols>
    <col min="1" max="1" width="5.875" style="1" customWidth="1"/>
    <col min="2" max="2" width="16.00390625" style="2" customWidth="1"/>
    <col min="3" max="3" width="7.25390625" style="3" customWidth="1"/>
    <col min="4" max="4" width="9.625" style="2" customWidth="1"/>
    <col min="5" max="5" width="7.25390625" style="2" customWidth="1"/>
    <col min="6" max="6" width="9.125" style="2" customWidth="1"/>
    <col min="7" max="7" width="11.00390625" style="4" customWidth="1"/>
    <col min="8" max="8" width="11.125" style="4" customWidth="1"/>
    <col min="9" max="9" width="11.25390625" style="4" customWidth="1"/>
    <col min="10" max="11" width="11.00390625" style="4" customWidth="1"/>
    <col min="12" max="12" width="11.125" style="4" customWidth="1"/>
    <col min="13" max="13" width="13.25390625" style="5" customWidth="1"/>
    <col min="14" max="14" width="9.25390625" style="6" customWidth="1"/>
    <col min="15" max="15" width="9.75390625" style="2" customWidth="1"/>
    <col min="16" max="16" width="11.00390625" style="2" customWidth="1"/>
    <col min="17" max="22" width="9.75390625" style="2" customWidth="1"/>
    <col min="23" max="25" width="9.375" style="2" customWidth="1"/>
    <col min="26" max="27" width="10.375" style="2" customWidth="1"/>
    <col min="28" max="28" width="8.625" style="2" customWidth="1"/>
    <col min="29" max="29" width="9.875" style="7" customWidth="1"/>
    <col min="30" max="30" width="8.875" style="7" customWidth="1"/>
    <col min="31" max="31" width="9.00390625" style="7" customWidth="1"/>
    <col min="32" max="33" width="10.375" style="7" customWidth="1"/>
    <col min="34" max="34" width="9.625" style="7" customWidth="1"/>
    <col min="35" max="35" width="8.625" style="7" customWidth="1"/>
    <col min="36" max="36" width="6.75390625" style="2" customWidth="1"/>
    <col min="37" max="37" width="8.375" style="2" customWidth="1"/>
    <col min="38" max="39" width="9.75390625" style="2" customWidth="1"/>
    <col min="40" max="40" width="8.875" style="2" customWidth="1"/>
    <col min="41" max="41" width="9.25390625" style="2" customWidth="1"/>
    <col min="42" max="42" width="6.75390625" style="2" customWidth="1"/>
    <col min="43" max="43" width="8.625" style="2" customWidth="1"/>
    <col min="44" max="44" width="10.125" style="2" customWidth="1"/>
    <col min="45" max="46" width="11.875" style="2" customWidth="1"/>
    <col min="47" max="16384" width="9.125" style="2" customWidth="1"/>
  </cols>
  <sheetData>
    <row r="1" spans="1:14" ht="14.25" customHeight="1">
      <c r="A1" s="8"/>
      <c r="B1" s="9"/>
      <c r="C1" s="10"/>
      <c r="D1" s="9"/>
      <c r="E1" s="9"/>
      <c r="F1" s="9"/>
      <c r="N1" s="11"/>
    </row>
    <row r="2" spans="1:14" ht="14.25" customHeight="1">
      <c r="A2" s="200" t="s">
        <v>0</v>
      </c>
      <c r="B2" s="200"/>
      <c r="C2" s="200"/>
      <c r="D2" s="200"/>
      <c r="E2" s="200"/>
      <c r="F2" s="200"/>
      <c r="N2" s="11"/>
    </row>
    <row r="3" spans="1:14" ht="14.25" customHeight="1">
      <c r="A3" s="12"/>
      <c r="B3" s="12"/>
      <c r="C3" s="12"/>
      <c r="D3" s="12"/>
      <c r="E3" s="12"/>
      <c r="F3" s="12"/>
      <c r="N3" s="11"/>
    </row>
    <row r="4" spans="1:46" ht="84" customHeight="1">
      <c r="A4" s="13" t="s">
        <v>1</v>
      </c>
      <c r="B4" s="13" t="s">
        <v>2</v>
      </c>
      <c r="C4" s="14" t="s">
        <v>3</v>
      </c>
      <c r="D4" s="13" t="s">
        <v>4</v>
      </c>
      <c r="E4" s="13" t="s">
        <v>5</v>
      </c>
      <c r="F4" s="13" t="s">
        <v>6</v>
      </c>
      <c r="G4" s="15" t="s">
        <v>7</v>
      </c>
      <c r="H4" s="16" t="s">
        <v>8</v>
      </c>
      <c r="I4" s="17" t="s">
        <v>9</v>
      </c>
      <c r="J4" s="16" t="s">
        <v>10</v>
      </c>
      <c r="K4" s="18" t="s">
        <v>11</v>
      </c>
      <c r="L4" s="19" t="s">
        <v>12</v>
      </c>
      <c r="M4" s="20" t="s">
        <v>13</v>
      </c>
      <c r="N4" s="21" t="s">
        <v>14</v>
      </c>
      <c r="O4" s="22" t="s">
        <v>15</v>
      </c>
      <c r="P4" s="23" t="s">
        <v>16</v>
      </c>
      <c r="Q4" s="22" t="s">
        <v>17</v>
      </c>
      <c r="R4" s="23" t="s">
        <v>18</v>
      </c>
      <c r="S4" s="23" t="s">
        <v>19</v>
      </c>
      <c r="T4" s="22" t="s">
        <v>20</v>
      </c>
      <c r="U4" s="22" t="s">
        <v>21</v>
      </c>
      <c r="V4" s="24" t="s">
        <v>22</v>
      </c>
      <c r="W4" s="25" t="s">
        <v>23</v>
      </c>
      <c r="X4" s="26" t="s">
        <v>24</v>
      </c>
      <c r="Y4" s="27" t="s">
        <v>25</v>
      </c>
      <c r="Z4" s="28" t="s">
        <v>26</v>
      </c>
      <c r="AA4" s="29" t="s">
        <v>27</v>
      </c>
      <c r="AB4" s="30" t="s">
        <v>28</v>
      </c>
      <c r="AC4" s="31" t="s">
        <v>29</v>
      </c>
      <c r="AD4" s="31" t="s">
        <v>30</v>
      </c>
      <c r="AE4" s="32" t="s">
        <v>31</v>
      </c>
      <c r="AF4" s="32" t="s">
        <v>32</v>
      </c>
      <c r="AG4" s="33" t="s">
        <v>33</v>
      </c>
      <c r="AH4" s="33" t="s">
        <v>34</v>
      </c>
      <c r="AI4" s="33" t="s">
        <v>35</v>
      </c>
      <c r="AJ4" s="34" t="s">
        <v>36</v>
      </c>
      <c r="AK4" s="35" t="s">
        <v>37</v>
      </c>
      <c r="AL4" s="36" t="s">
        <v>38</v>
      </c>
      <c r="AM4" s="37" t="s">
        <v>39</v>
      </c>
      <c r="AN4" s="38" t="s">
        <v>40</v>
      </c>
      <c r="AO4" s="37" t="s">
        <v>41</v>
      </c>
      <c r="AP4" s="39" t="s">
        <v>42</v>
      </c>
      <c r="AQ4" s="39" t="s">
        <v>43</v>
      </c>
      <c r="AR4" s="40" t="s">
        <v>44</v>
      </c>
      <c r="AS4" s="40" t="s">
        <v>45</v>
      </c>
      <c r="AT4" s="13" t="s">
        <v>46</v>
      </c>
    </row>
    <row r="5" spans="1:46" s="73" customFormat="1" ht="21" customHeight="1">
      <c r="A5" s="41" t="s">
        <v>47</v>
      </c>
      <c r="B5" s="42" t="s">
        <v>48</v>
      </c>
      <c r="C5" s="43">
        <v>80</v>
      </c>
      <c r="D5" s="44">
        <v>3536.7</v>
      </c>
      <c r="E5" s="44"/>
      <c r="F5" s="44">
        <v>0</v>
      </c>
      <c r="G5" s="45">
        <v>1112844.08</v>
      </c>
      <c r="H5" s="46">
        <v>930234.57</v>
      </c>
      <c r="I5" s="47"/>
      <c r="J5" s="47"/>
      <c r="K5" s="48">
        <f aca="true" t="shared" si="0" ref="K5:K68">G5+I5</f>
        <v>1112844.08</v>
      </c>
      <c r="L5" s="49">
        <f aca="true" t="shared" si="1" ref="L5:L68">H5+J5</f>
        <v>930234.57</v>
      </c>
      <c r="M5" s="50">
        <f aca="true" t="shared" si="2" ref="M5:M24">K5-L5</f>
        <v>182609.51000000013</v>
      </c>
      <c r="N5" s="51">
        <v>139928.24</v>
      </c>
      <c r="O5" s="44"/>
      <c r="P5" s="52"/>
      <c r="Q5" s="44"/>
      <c r="R5" s="52"/>
      <c r="S5" s="52"/>
      <c r="T5" s="53">
        <v>29920.45</v>
      </c>
      <c r="U5" s="54"/>
      <c r="V5" s="55">
        <f aca="true" t="shared" si="3" ref="V5:V68">T5</f>
        <v>29920.45</v>
      </c>
      <c r="W5" s="56">
        <v>46261.07</v>
      </c>
      <c r="X5" s="57">
        <f aca="true" t="shared" si="4" ref="X5:X68">W5*119.051395961/100</f>
        <v>55074.44962149538</v>
      </c>
      <c r="Y5" s="58">
        <f aca="true" t="shared" si="5" ref="Y5:Y68">D5*4.53686520213</f>
        <v>16045.531160373172</v>
      </c>
      <c r="Z5" s="59">
        <v>251459.7</v>
      </c>
      <c r="AA5" s="60">
        <f aca="true" t="shared" si="6" ref="AA5:AA65">(Z5-AD5-AF5-AI5-AK5-AR5)*94.313015306/100</f>
        <v>216941.2199159488</v>
      </c>
      <c r="AB5" s="61"/>
      <c r="AC5" s="62">
        <v>177459.67</v>
      </c>
      <c r="AD5" s="63">
        <v>16335.23000000001</v>
      </c>
      <c r="AE5" s="64">
        <v>232276.01</v>
      </c>
      <c r="AF5" s="64"/>
      <c r="AG5" s="65">
        <v>135209.38</v>
      </c>
      <c r="AH5" s="65">
        <v>136830.43</v>
      </c>
      <c r="AI5" s="65">
        <v>-111.13403400001698</v>
      </c>
      <c r="AJ5" s="66"/>
      <c r="AK5" s="67">
        <f aca="true" t="shared" si="7" ref="AK5:AK84">D5*1.47398305597</f>
        <v>5213.035874049099</v>
      </c>
      <c r="AL5" s="56">
        <v>98886.48</v>
      </c>
      <c r="AM5" s="68">
        <f aca="true" t="shared" si="8" ref="AM5:AM68">AL5*96.272677609/100</f>
        <v>95200.66208928825</v>
      </c>
      <c r="AN5" s="69"/>
      <c r="AO5" s="70"/>
      <c r="AP5" s="71"/>
      <c r="AQ5" s="71">
        <f>(D5+F5)*2.45/31*29</f>
        <v>8105.888225806453</v>
      </c>
      <c r="AR5" s="72"/>
      <c r="AS5" s="72"/>
      <c r="AT5" s="44">
        <f>N5+P5+R5+S5+V5+X5+Y5+AA5+AC5+AD5+AE5+AF5+AG5+AH5+AI5+AK5+AM5+AO5+AQ5+AR5+AS5</f>
        <v>1264429.062852961</v>
      </c>
    </row>
    <row r="6" spans="1:46" s="73" customFormat="1" ht="21" customHeight="1">
      <c r="A6" s="41" t="s">
        <v>49</v>
      </c>
      <c r="B6" s="42" t="s">
        <v>50</v>
      </c>
      <c r="C6" s="43">
        <v>57</v>
      </c>
      <c r="D6" s="44">
        <v>2837.8</v>
      </c>
      <c r="E6" s="44"/>
      <c r="F6" s="44">
        <v>774.2</v>
      </c>
      <c r="G6" s="45">
        <v>769713.75</v>
      </c>
      <c r="H6" s="46">
        <v>677945.96</v>
      </c>
      <c r="I6" s="74"/>
      <c r="J6" s="74"/>
      <c r="K6" s="49">
        <f t="shared" si="0"/>
        <v>769713.75</v>
      </c>
      <c r="L6" s="49">
        <f t="shared" si="1"/>
        <v>677945.96</v>
      </c>
      <c r="M6" s="50">
        <f t="shared" si="2"/>
        <v>91767.79000000004</v>
      </c>
      <c r="N6" s="51">
        <v>273296.66</v>
      </c>
      <c r="O6" s="44"/>
      <c r="P6" s="52"/>
      <c r="Q6" s="44"/>
      <c r="R6" s="52"/>
      <c r="S6" s="52"/>
      <c r="T6" s="53">
        <v>24010.62</v>
      </c>
      <c r="U6" s="54"/>
      <c r="V6" s="55">
        <f t="shared" si="3"/>
        <v>24010.62</v>
      </c>
      <c r="W6" s="56">
        <v>37118.64</v>
      </c>
      <c r="X6" s="57">
        <f t="shared" si="4"/>
        <v>44190.25908173813</v>
      </c>
      <c r="Y6" s="58">
        <f t="shared" si="5"/>
        <v>12874.716070604516</v>
      </c>
      <c r="Z6" s="59">
        <v>201765.08</v>
      </c>
      <c r="AA6" s="60">
        <f t="shared" si="6"/>
        <v>166865.77491689066</v>
      </c>
      <c r="AB6" s="75"/>
      <c r="AC6" s="76">
        <v>116254.69</v>
      </c>
      <c r="AD6" s="63">
        <v>6333.710000000006</v>
      </c>
      <c r="AE6" s="64">
        <v>312257.08999999997</v>
      </c>
      <c r="AF6" s="64">
        <v>5969.1044024</v>
      </c>
      <c r="AG6" s="65">
        <v>36462.299999999996</v>
      </c>
      <c r="AH6" s="65">
        <v>55906.02</v>
      </c>
      <c r="AI6" s="65">
        <v>8351.774800000007</v>
      </c>
      <c r="AJ6" s="66"/>
      <c r="AK6" s="67">
        <f t="shared" si="7"/>
        <v>4182.869116231666</v>
      </c>
      <c r="AL6" s="56">
        <v>79345.2</v>
      </c>
      <c r="AM6" s="68">
        <f t="shared" si="8"/>
        <v>76387.74859421626</v>
      </c>
      <c r="AN6" s="69">
        <v>28832.16</v>
      </c>
      <c r="AO6" s="70">
        <f>AN6*97.183145036/100</f>
        <v>28019.999869811578</v>
      </c>
      <c r="AP6" s="71"/>
      <c r="AQ6" s="71">
        <f>(D6+F6)*2.45/31*29</f>
        <v>8278.470967741936</v>
      </c>
      <c r="AR6" s="72"/>
      <c r="AS6" s="72"/>
      <c r="AT6" s="44">
        <f>N6+P6+R6+S6+V6+X6+Y6+AA6+AC6+AD6+AE6+AF6+AG6+AH6+AI6+AK6+AM6+AO6+AQ6+AR6+AS6</f>
        <v>1179641.8078196347</v>
      </c>
    </row>
    <row r="7" spans="1:46" s="73" customFormat="1" ht="17.25" customHeight="1">
      <c r="A7" s="41" t="s">
        <v>51</v>
      </c>
      <c r="B7" s="42" t="s">
        <v>52</v>
      </c>
      <c r="C7" s="43">
        <v>57</v>
      </c>
      <c r="D7" s="44">
        <v>2694.5</v>
      </c>
      <c r="E7" s="44"/>
      <c r="F7" s="44">
        <v>1406</v>
      </c>
      <c r="G7" s="45">
        <v>770111.83</v>
      </c>
      <c r="H7" s="46">
        <v>671375.31</v>
      </c>
      <c r="I7" s="74"/>
      <c r="J7" s="74"/>
      <c r="K7" s="49">
        <f t="shared" si="0"/>
        <v>770111.83</v>
      </c>
      <c r="L7" s="49">
        <f t="shared" si="1"/>
        <v>671375.31</v>
      </c>
      <c r="M7" s="50">
        <f t="shared" si="2"/>
        <v>98736.5199999999</v>
      </c>
      <c r="N7" s="51">
        <v>299395.51</v>
      </c>
      <c r="O7" s="44"/>
      <c r="P7" s="52"/>
      <c r="Q7" s="44"/>
      <c r="R7" s="52"/>
      <c r="S7" s="52"/>
      <c r="T7" s="53">
        <v>22795.46</v>
      </c>
      <c r="U7" s="54"/>
      <c r="V7" s="55">
        <f t="shared" si="3"/>
        <v>22795.46</v>
      </c>
      <c r="W7" s="56">
        <v>35244.36</v>
      </c>
      <c r="X7" s="57">
        <f t="shared" si="4"/>
        <v>41958.902577520304</v>
      </c>
      <c r="Y7" s="58">
        <f t="shared" si="5"/>
        <v>12224.583287139287</v>
      </c>
      <c r="Z7" s="59">
        <v>191579.15</v>
      </c>
      <c r="AA7" s="60">
        <f t="shared" si="6"/>
        <v>144542.81310427663</v>
      </c>
      <c r="AB7" s="75"/>
      <c r="AC7" s="77">
        <v>147759.53</v>
      </c>
      <c r="AD7" s="63">
        <v>4299.369999999995</v>
      </c>
      <c r="AE7" s="64">
        <v>252122.3</v>
      </c>
      <c r="AF7" s="64">
        <v>30089.3974956</v>
      </c>
      <c r="AG7" s="65">
        <v>46659.21</v>
      </c>
      <c r="AH7" s="65">
        <v>70312</v>
      </c>
      <c r="AI7" s="65">
        <v>-39.871444000003976</v>
      </c>
      <c r="AJ7" s="66"/>
      <c r="AK7" s="67">
        <f t="shared" si="7"/>
        <v>3971.647344311165</v>
      </c>
      <c r="AL7" s="56">
        <v>75338.4</v>
      </c>
      <c r="AM7" s="68">
        <f t="shared" si="8"/>
        <v>72530.29494777885</v>
      </c>
      <c r="AN7" s="69"/>
      <c r="AO7" s="70"/>
      <c r="AP7" s="71"/>
      <c r="AQ7" s="71">
        <f>(D7+F7)*2.45/31*29</f>
        <v>9398.081451612903</v>
      </c>
      <c r="AR7" s="72"/>
      <c r="AS7" s="72"/>
      <c r="AT7" s="44">
        <f>N7+P7+R7+S7+V7+X7+Y7+AA7+AC7+AD7+AE7+AF7+AG7+AH7+AI7+AK7+AM7+AO7+AQ7+AR7+AS7</f>
        <v>1158019.2287642392</v>
      </c>
    </row>
    <row r="8" spans="1:46" s="73" customFormat="1" ht="17.25" customHeight="1">
      <c r="A8" s="41" t="s">
        <v>53</v>
      </c>
      <c r="B8" s="42" t="s">
        <v>54</v>
      </c>
      <c r="C8" s="43">
        <v>169</v>
      </c>
      <c r="D8" s="44">
        <v>9250.5</v>
      </c>
      <c r="E8" s="44"/>
      <c r="F8" s="44">
        <v>316.4</v>
      </c>
      <c r="G8" s="45">
        <v>3169393.82</v>
      </c>
      <c r="H8" s="46">
        <v>2824472.69</v>
      </c>
      <c r="I8" s="74"/>
      <c r="J8" s="74"/>
      <c r="K8" s="49">
        <f t="shared" si="0"/>
        <v>3169393.82</v>
      </c>
      <c r="L8" s="49">
        <f t="shared" si="1"/>
        <v>2824472.69</v>
      </c>
      <c r="M8" s="50">
        <f t="shared" si="2"/>
        <v>344921.1299999999</v>
      </c>
      <c r="N8" s="51">
        <v>596816.84</v>
      </c>
      <c r="O8" s="44">
        <v>407393.16</v>
      </c>
      <c r="P8" s="52">
        <f>D8*3.67*12</f>
        <v>407392.02</v>
      </c>
      <c r="Q8" s="44"/>
      <c r="R8" s="52">
        <v>96000</v>
      </c>
      <c r="S8" s="52">
        <v>4676.89</v>
      </c>
      <c r="T8" s="53">
        <v>78262.31</v>
      </c>
      <c r="U8" s="54"/>
      <c r="V8" s="55">
        <f t="shared" si="3"/>
        <v>78262.31</v>
      </c>
      <c r="W8" s="56">
        <v>120997.44</v>
      </c>
      <c r="X8" s="57">
        <f t="shared" si="4"/>
        <v>144049.1413970734</v>
      </c>
      <c r="Y8" s="58">
        <f t="shared" si="5"/>
        <v>41968.271552303566</v>
      </c>
      <c r="Z8" s="59">
        <v>657708.22</v>
      </c>
      <c r="AA8" s="60">
        <f t="shared" si="6"/>
        <v>432465.24982390855</v>
      </c>
      <c r="AB8" s="75"/>
      <c r="AC8" s="77">
        <v>532947.81</v>
      </c>
      <c r="AD8" s="63">
        <v>43382.689999999944</v>
      </c>
      <c r="AE8" s="64">
        <v>1033684.67</v>
      </c>
      <c r="AF8" s="64">
        <v>109143.834312</v>
      </c>
      <c r="AG8" s="65">
        <v>144111.12</v>
      </c>
      <c r="AH8" s="65">
        <v>215229.08</v>
      </c>
      <c r="AI8" s="65">
        <v>33004.12431999997</v>
      </c>
      <c r="AJ8" s="66"/>
      <c r="AK8" s="67">
        <f t="shared" si="7"/>
        <v>13635.080259250484</v>
      </c>
      <c r="AL8" s="56">
        <v>218682.96</v>
      </c>
      <c r="AM8" s="68">
        <f t="shared" si="8"/>
        <v>210531.94106661843</v>
      </c>
      <c r="AN8" s="56">
        <v>123586.92</v>
      </c>
      <c r="AO8" s="70">
        <f>AN8*97.183145036/100</f>
        <v>120105.65570912529</v>
      </c>
      <c r="AP8" s="71"/>
      <c r="AQ8" s="71">
        <f>(D8+F8)*2.45/31*29</f>
        <v>21926.717580645163</v>
      </c>
      <c r="AR8" s="72"/>
      <c r="AS8" s="72"/>
      <c r="AT8" s="44">
        <f>N8+P8+R8+S8+V8+X8+Y8+AA8+AC8+AD8+AE8+AF8+AG8+AH8+AI8+AK8+AM8+AO8+AQ8+AR8+AS8</f>
        <v>4279333.4460209245</v>
      </c>
    </row>
    <row r="9" spans="1:46" s="73" customFormat="1" ht="17.25" customHeight="1">
      <c r="A9" s="41" t="s">
        <v>55</v>
      </c>
      <c r="B9" s="42" t="s">
        <v>56</v>
      </c>
      <c r="C9" s="43">
        <v>59</v>
      </c>
      <c r="D9" s="44">
        <v>2682.9</v>
      </c>
      <c r="E9" s="44"/>
      <c r="F9" s="44">
        <v>0</v>
      </c>
      <c r="G9" s="45">
        <v>750524.01</v>
      </c>
      <c r="H9" s="46">
        <v>660465.59</v>
      </c>
      <c r="I9" s="74"/>
      <c r="J9" s="74"/>
      <c r="K9" s="49">
        <f t="shared" si="0"/>
        <v>750524.01</v>
      </c>
      <c r="L9" s="49">
        <f t="shared" si="1"/>
        <v>660465.59</v>
      </c>
      <c r="M9" s="50">
        <f t="shared" si="2"/>
        <v>90058.42000000004</v>
      </c>
      <c r="N9" s="51">
        <v>132166.27</v>
      </c>
      <c r="O9" s="44"/>
      <c r="P9" s="52"/>
      <c r="Q9" s="44"/>
      <c r="R9" s="52"/>
      <c r="S9" s="52"/>
      <c r="T9" s="53">
        <v>22695.3</v>
      </c>
      <c r="U9" s="54"/>
      <c r="V9" s="55">
        <f t="shared" si="3"/>
        <v>22695.3</v>
      </c>
      <c r="W9" s="56">
        <v>35089.98</v>
      </c>
      <c r="X9" s="57">
        <f t="shared" si="4"/>
        <v>41775.111032435714</v>
      </c>
      <c r="Y9" s="58">
        <f t="shared" si="5"/>
        <v>12171.955650794578</v>
      </c>
      <c r="Z9" s="59">
        <v>190751.01</v>
      </c>
      <c r="AA9" s="60">
        <f t="shared" si="6"/>
        <v>120234.84799880895</v>
      </c>
      <c r="AB9" s="75"/>
      <c r="AC9" s="77">
        <v>113016.17</v>
      </c>
      <c r="AD9" s="63">
        <v>12291.73000000001</v>
      </c>
      <c r="AE9" s="64">
        <v>261049.29</v>
      </c>
      <c r="AF9" s="64">
        <v>34519.4092268</v>
      </c>
      <c r="AG9" s="65">
        <v>39233.72</v>
      </c>
      <c r="AH9" s="65">
        <v>54198.99</v>
      </c>
      <c r="AI9" s="65">
        <v>12500.427199999998</v>
      </c>
      <c r="AJ9" s="66"/>
      <c r="AK9" s="67">
        <f t="shared" si="7"/>
        <v>3954.549140861913</v>
      </c>
      <c r="AL9" s="56">
        <v>75009.53</v>
      </c>
      <c r="AM9" s="68">
        <f t="shared" si="8"/>
        <v>72213.68299292614</v>
      </c>
      <c r="AN9" s="78">
        <v>40887.8</v>
      </c>
      <c r="AO9" s="70">
        <f>AN9*97.183145036/100</f>
        <v>39736.04997602961</v>
      </c>
      <c r="AP9" s="71">
        <v>2683</v>
      </c>
      <c r="AQ9" s="71">
        <f>AP9*2.45/31*29</f>
        <v>6149.262903225807</v>
      </c>
      <c r="AR9" s="72"/>
      <c r="AS9" s="72"/>
      <c r="AT9" s="44">
        <f>N9+P9+R9+S9+V9+X9+Y9+AA9+AC9+AD9+AE9+AF9+AG9+AH9+AI9+AK9+AM9+AO9+AQ9+AR9+AS9</f>
        <v>977906.7661218827</v>
      </c>
    </row>
    <row r="10" spans="1:46" s="108" customFormat="1" ht="17.25" customHeight="1">
      <c r="A10" s="79" t="s">
        <v>57</v>
      </c>
      <c r="B10" s="80" t="s">
        <v>58</v>
      </c>
      <c r="C10" s="81">
        <v>90</v>
      </c>
      <c r="D10" s="82">
        <v>4548</v>
      </c>
      <c r="E10" s="82"/>
      <c r="F10" s="82">
        <v>0</v>
      </c>
      <c r="G10" s="83">
        <v>1026280.69</v>
      </c>
      <c r="H10" s="84">
        <v>915694.07</v>
      </c>
      <c r="I10" s="85"/>
      <c r="J10" s="85"/>
      <c r="K10" s="86">
        <f t="shared" si="0"/>
        <v>1026280.69</v>
      </c>
      <c r="L10" s="86">
        <f t="shared" si="1"/>
        <v>915694.07</v>
      </c>
      <c r="M10" s="87">
        <f t="shared" si="2"/>
        <v>110586.62</v>
      </c>
      <c r="N10" s="88">
        <v>329074.66</v>
      </c>
      <c r="O10" s="82"/>
      <c r="P10" s="89"/>
      <c r="Q10" s="82"/>
      <c r="R10" s="89"/>
      <c r="S10" s="89"/>
      <c r="T10" s="90">
        <v>38487.98</v>
      </c>
      <c r="U10" s="91"/>
      <c r="V10" s="92">
        <f t="shared" si="3"/>
        <v>38487.98</v>
      </c>
      <c r="W10" s="93">
        <v>59506.68</v>
      </c>
      <c r="X10" s="94">
        <f t="shared" si="4"/>
        <v>70843.5332300452</v>
      </c>
      <c r="Y10" s="95">
        <f t="shared" si="5"/>
        <v>20633.662939287242</v>
      </c>
      <c r="Z10" s="96">
        <v>274321.44</v>
      </c>
      <c r="AA10" s="60">
        <f t="shared" si="6"/>
        <v>217042.53746600088</v>
      </c>
      <c r="AB10" s="97"/>
      <c r="AC10" s="98">
        <v>134505.63</v>
      </c>
      <c r="AD10" s="99">
        <v>1247.3699999999953</v>
      </c>
      <c r="AE10" s="100">
        <v>409746.30000000005</v>
      </c>
      <c r="AF10" s="100">
        <v>32981.23</v>
      </c>
      <c r="AG10" s="101">
        <v>44848.89</v>
      </c>
      <c r="AH10" s="101">
        <v>61070.27</v>
      </c>
      <c r="AI10" s="101">
        <v>3259.17</v>
      </c>
      <c r="AJ10" s="102"/>
      <c r="AK10" s="67">
        <f t="shared" si="7"/>
        <v>6703.67493855156</v>
      </c>
      <c r="AL10" s="93">
        <v>127202.4</v>
      </c>
      <c r="AM10" s="103">
        <f t="shared" si="8"/>
        <v>122461.1564629106</v>
      </c>
      <c r="AN10" s="104"/>
      <c r="AO10" s="103" t="s">
        <v>59</v>
      </c>
      <c r="AP10" s="105">
        <v>4549.7</v>
      </c>
      <c r="AQ10" s="106">
        <v>10427.62</v>
      </c>
      <c r="AR10" s="107"/>
      <c r="AS10" s="107"/>
      <c r="AT10" s="82">
        <f>N10+P10+R10+S10+V10+X10+Y10+AA10+AC10+AD10+AE10+AF10+AG10+AH10+AI10+AK10+AM10+AQ10+AR10+AS10</f>
        <v>1503333.6850367954</v>
      </c>
    </row>
    <row r="11" spans="1:46" s="73" customFormat="1" ht="17.25" customHeight="1">
      <c r="A11" s="41" t="s">
        <v>60</v>
      </c>
      <c r="B11" s="42" t="s">
        <v>61</v>
      </c>
      <c r="C11" s="43">
        <v>60</v>
      </c>
      <c r="D11" s="44">
        <v>2928.2</v>
      </c>
      <c r="E11" s="44"/>
      <c r="F11" s="44">
        <v>0</v>
      </c>
      <c r="G11" s="45">
        <v>1461394.04</v>
      </c>
      <c r="H11" s="46">
        <v>1132994.68</v>
      </c>
      <c r="I11" s="74"/>
      <c r="J11" s="74"/>
      <c r="K11" s="49">
        <f t="shared" si="0"/>
        <v>1461394.04</v>
      </c>
      <c r="L11" s="49">
        <f t="shared" si="1"/>
        <v>1132994.68</v>
      </c>
      <c r="M11" s="50">
        <f t="shared" si="2"/>
        <v>328399.3600000001</v>
      </c>
      <c r="N11" s="51">
        <v>127455.07</v>
      </c>
      <c r="O11" s="44"/>
      <c r="P11" s="52"/>
      <c r="Q11" s="44"/>
      <c r="R11" s="52"/>
      <c r="S11" s="52"/>
      <c r="T11" s="53">
        <v>24772.58</v>
      </c>
      <c r="U11" s="54"/>
      <c r="V11" s="55">
        <f t="shared" si="3"/>
        <v>24772.58</v>
      </c>
      <c r="W11" s="56">
        <v>38300.88</v>
      </c>
      <c r="X11" s="57">
        <f t="shared" si="4"/>
        <v>45597.732305347454</v>
      </c>
      <c r="Y11" s="58">
        <f t="shared" si="5"/>
        <v>13284.848684877066</v>
      </c>
      <c r="Z11" s="59">
        <v>271444.41</v>
      </c>
      <c r="AA11" s="60">
        <f t="shared" si="6"/>
        <v>229446.12876222242</v>
      </c>
      <c r="AB11" s="75"/>
      <c r="AC11" s="77">
        <v>265203.42</v>
      </c>
      <c r="AD11" s="63">
        <v>5488.080000000016</v>
      </c>
      <c r="AE11" s="64">
        <v>667920.48</v>
      </c>
      <c r="AF11" s="64">
        <v>10872.727756</v>
      </c>
      <c r="AG11" s="65">
        <v>78515.05</v>
      </c>
      <c r="AH11" s="65">
        <v>110815.81</v>
      </c>
      <c r="AI11" s="65">
        <v>7485.974000000002</v>
      </c>
      <c r="AJ11" s="66"/>
      <c r="AK11" s="67">
        <f t="shared" si="7"/>
        <v>4316.117184491353</v>
      </c>
      <c r="AL11" s="56">
        <v>81872.76</v>
      </c>
      <c r="AM11" s="68">
        <f t="shared" si="8"/>
        <v>78821.0982843903</v>
      </c>
      <c r="AN11" s="69"/>
      <c r="AO11" s="68"/>
      <c r="AP11" s="109"/>
      <c r="AQ11" s="71">
        <f aca="true" t="shared" si="9" ref="AQ11:AQ17">(D11+F11)*2.45/31*29</f>
        <v>6711.245483870968</v>
      </c>
      <c r="AR11" s="72"/>
      <c r="AS11" s="72"/>
      <c r="AT11" s="44">
        <f>N11+P11+R11+S11+V11+X11+Y11+AA11+AC11+AD11+AE11+AF11+AG11+AH11+AI11+AK11+AM11+AO11+AQ11+AR11+AS11</f>
        <v>1676706.3624611998</v>
      </c>
    </row>
    <row r="12" spans="1:46" s="73" customFormat="1" ht="17.25" customHeight="1">
      <c r="A12" s="41" t="s">
        <v>62</v>
      </c>
      <c r="B12" s="42" t="s">
        <v>63</v>
      </c>
      <c r="C12" s="43">
        <v>61</v>
      </c>
      <c r="D12" s="44">
        <v>2682.3</v>
      </c>
      <c r="E12" s="44"/>
      <c r="F12" s="44">
        <v>0</v>
      </c>
      <c r="G12" s="45">
        <v>1454087.45</v>
      </c>
      <c r="H12" s="46">
        <v>1105136.7</v>
      </c>
      <c r="I12" s="74"/>
      <c r="J12" s="74"/>
      <c r="K12" s="49">
        <f t="shared" si="0"/>
        <v>1454087.45</v>
      </c>
      <c r="L12" s="49">
        <f t="shared" si="1"/>
        <v>1105136.7</v>
      </c>
      <c r="M12" s="50">
        <f t="shared" si="2"/>
        <v>348950.75</v>
      </c>
      <c r="N12" s="51">
        <v>116006.26</v>
      </c>
      <c r="O12" s="44"/>
      <c r="P12" s="52"/>
      <c r="Q12" s="44"/>
      <c r="R12" s="52"/>
      <c r="S12" s="52"/>
      <c r="T12" s="53">
        <v>22692.25</v>
      </c>
      <c r="U12" s="54"/>
      <c r="V12" s="55">
        <f t="shared" si="3"/>
        <v>22692.25</v>
      </c>
      <c r="W12" s="56">
        <v>35084.52</v>
      </c>
      <c r="X12" s="57">
        <f t="shared" si="4"/>
        <v>41768.61082621623</v>
      </c>
      <c r="Y12" s="58">
        <f t="shared" si="5"/>
        <v>12169.2335316733</v>
      </c>
      <c r="Z12" s="59">
        <v>248649.51</v>
      </c>
      <c r="AA12" s="60">
        <f t="shared" si="6"/>
        <v>198027.1599574996</v>
      </c>
      <c r="AB12" s="75"/>
      <c r="AC12" s="77">
        <v>273428.27</v>
      </c>
      <c r="AD12" s="63">
        <v>16609.630000000005</v>
      </c>
      <c r="AE12" s="64">
        <v>691667.77</v>
      </c>
      <c r="AF12" s="64">
        <v>13734.476787999998</v>
      </c>
      <c r="AG12" s="65">
        <v>79385.39</v>
      </c>
      <c r="AH12" s="65">
        <v>132409.21</v>
      </c>
      <c r="AI12" s="65">
        <v>4383.729999999996</v>
      </c>
      <c r="AJ12" s="66"/>
      <c r="AK12" s="67">
        <f t="shared" si="7"/>
        <v>3953.6647510283315</v>
      </c>
      <c r="AL12" s="56">
        <v>74997.36</v>
      </c>
      <c r="AM12" s="68">
        <f t="shared" si="8"/>
        <v>72201.96660806112</v>
      </c>
      <c r="AN12" s="69"/>
      <c r="AO12" s="68"/>
      <c r="AP12" s="109"/>
      <c r="AQ12" s="71">
        <f t="shared" si="9"/>
        <v>6147.658548387098</v>
      </c>
      <c r="AR12" s="72"/>
      <c r="AS12" s="72"/>
      <c r="AT12" s="44">
        <f>N12+P12+R12+S12+V12+X12+Y12+AA12+AC12+AD12+AE12+AF12+AG12+AH12+AI12+AK12+AM12+AO12+AQ12+AR12+AS12</f>
        <v>1684585.2810108655</v>
      </c>
    </row>
    <row r="13" spans="1:46" s="73" customFormat="1" ht="17.25" customHeight="1">
      <c r="A13" s="41" t="s">
        <v>64</v>
      </c>
      <c r="B13" s="42" t="s">
        <v>65</v>
      </c>
      <c r="C13" s="43">
        <v>119</v>
      </c>
      <c r="D13" s="44">
        <v>5736.5</v>
      </c>
      <c r="E13" s="44"/>
      <c r="F13" s="44">
        <v>0</v>
      </c>
      <c r="G13" s="45">
        <v>1621480.61</v>
      </c>
      <c r="H13" s="46">
        <v>1442446.36</v>
      </c>
      <c r="I13" s="74"/>
      <c r="J13" s="74"/>
      <c r="K13" s="49">
        <f t="shared" si="0"/>
        <v>1621480.61</v>
      </c>
      <c r="L13" s="49">
        <f t="shared" si="1"/>
        <v>1442446.36</v>
      </c>
      <c r="M13" s="50">
        <f t="shared" si="2"/>
        <v>179034.25</v>
      </c>
      <c r="N13" s="51">
        <v>163479.89</v>
      </c>
      <c r="O13" s="44"/>
      <c r="P13" s="52"/>
      <c r="Q13" s="44"/>
      <c r="R13" s="52"/>
      <c r="S13" s="52"/>
      <c r="T13" s="53">
        <v>48530.8</v>
      </c>
      <c r="U13" s="54"/>
      <c r="V13" s="55">
        <f t="shared" si="3"/>
        <v>48530.8</v>
      </c>
      <c r="W13" s="56">
        <v>75034.68</v>
      </c>
      <c r="X13" s="57">
        <f t="shared" si="4"/>
        <v>89329.83399486927</v>
      </c>
      <c r="Y13" s="58">
        <f t="shared" si="5"/>
        <v>26025.727232018748</v>
      </c>
      <c r="Z13" s="59">
        <v>407866.44</v>
      </c>
      <c r="AA13" s="60">
        <f t="shared" si="6"/>
        <v>316926.0880587933</v>
      </c>
      <c r="AB13" s="75"/>
      <c r="AC13" s="77">
        <v>294140.99</v>
      </c>
      <c r="AD13" s="63">
        <v>12248.610000000044</v>
      </c>
      <c r="AE13" s="64">
        <v>570058.3200000001</v>
      </c>
      <c r="AF13" s="64">
        <v>26929.587896799996</v>
      </c>
      <c r="AG13" s="65">
        <v>103631.51</v>
      </c>
      <c r="AH13" s="65">
        <v>147765.51</v>
      </c>
      <c r="AI13" s="65">
        <v>24196.309999999983</v>
      </c>
      <c r="AJ13" s="66"/>
      <c r="AK13" s="67">
        <f t="shared" si="7"/>
        <v>8455.503800571905</v>
      </c>
      <c r="AL13" s="56">
        <v>160393.92</v>
      </c>
      <c r="AM13" s="68">
        <f t="shared" si="8"/>
        <v>154415.5215060374</v>
      </c>
      <c r="AN13" s="56"/>
      <c r="AO13" s="68" t="s">
        <v>59</v>
      </c>
      <c r="AP13" s="109"/>
      <c r="AQ13" s="71">
        <f t="shared" si="9"/>
        <v>13147.687903225808</v>
      </c>
      <c r="AR13" s="72"/>
      <c r="AS13" s="72"/>
      <c r="AT13" s="44">
        <f>N13+P13+R13+S13+V13+X13+Y13+AA13+AC13+AD13+AE13+AF13+AG13+AH13+AI13+AK13+AM13+AQ13+AR13+AS13</f>
        <v>1999281.8903923165</v>
      </c>
    </row>
    <row r="14" spans="1:46" s="73" customFormat="1" ht="17.25" customHeight="1">
      <c r="A14" s="41" t="s">
        <v>66</v>
      </c>
      <c r="B14" s="42" t="s">
        <v>67</v>
      </c>
      <c r="C14" s="43">
        <v>61</v>
      </c>
      <c r="D14" s="44">
        <v>2698.8</v>
      </c>
      <c r="E14" s="44"/>
      <c r="F14" s="44">
        <v>0</v>
      </c>
      <c r="G14" s="45">
        <v>820577.76</v>
      </c>
      <c r="H14" s="46">
        <v>722250.16</v>
      </c>
      <c r="I14" s="74"/>
      <c r="J14" s="74"/>
      <c r="K14" s="49">
        <f t="shared" si="0"/>
        <v>820577.76</v>
      </c>
      <c r="L14" s="49">
        <f t="shared" si="1"/>
        <v>722250.16</v>
      </c>
      <c r="M14" s="50">
        <f t="shared" si="2"/>
        <v>98327.59999999998</v>
      </c>
      <c r="N14" s="51">
        <v>124378.69</v>
      </c>
      <c r="O14" s="44"/>
      <c r="P14" s="52"/>
      <c r="Q14" s="44"/>
      <c r="R14" s="52"/>
      <c r="S14" s="52"/>
      <c r="T14" s="53">
        <v>22831.89</v>
      </c>
      <c r="U14" s="54"/>
      <c r="V14" s="55">
        <f t="shared" si="3"/>
        <v>22831.89</v>
      </c>
      <c r="W14" s="56">
        <v>35300.4</v>
      </c>
      <c r="X14" s="57">
        <f t="shared" si="4"/>
        <v>42025.61897981685</v>
      </c>
      <c r="Y14" s="58">
        <f t="shared" si="5"/>
        <v>12244.091807508446</v>
      </c>
      <c r="Z14" s="59">
        <v>191884.77</v>
      </c>
      <c r="AA14" s="60">
        <f t="shared" si="6"/>
        <v>131720.79068691155</v>
      </c>
      <c r="AB14" s="75"/>
      <c r="AC14" s="77">
        <v>148681.56</v>
      </c>
      <c r="AD14" s="63">
        <v>6785.040000000008</v>
      </c>
      <c r="AE14" s="64">
        <v>316055.37</v>
      </c>
      <c r="AF14" s="64">
        <v>31959.916040399996</v>
      </c>
      <c r="AG14" s="65">
        <v>48928.78</v>
      </c>
      <c r="AH14" s="65">
        <v>75649.94</v>
      </c>
      <c r="AI14" s="65">
        <v>9498.399999999994</v>
      </c>
      <c r="AJ14" s="66"/>
      <c r="AK14" s="67">
        <f t="shared" si="7"/>
        <v>3977.9854714518365</v>
      </c>
      <c r="AL14" s="56">
        <v>75458.51</v>
      </c>
      <c r="AM14" s="68">
        <f t="shared" si="8"/>
        <v>72645.92806085502</v>
      </c>
      <c r="AN14" s="56">
        <v>41130.12</v>
      </c>
      <c r="AO14" s="70">
        <f>AN14*97.183145036/100</f>
        <v>39971.544173080845</v>
      </c>
      <c r="AP14" s="71"/>
      <c r="AQ14" s="71">
        <f t="shared" si="9"/>
        <v>6185.475483870969</v>
      </c>
      <c r="AR14" s="72"/>
      <c r="AS14" s="72"/>
      <c r="AT14" s="44">
        <f>N14+P14+R14+S14+V14+X14+Y14+AA14+AC14+AD14+AE14+AF14+AG14+AH14+AI14+AK14+AM14+AO14+AQ14+AR14+AS14</f>
        <v>1093541.0207038957</v>
      </c>
    </row>
    <row r="15" spans="1:46" s="73" customFormat="1" ht="17.25" customHeight="1">
      <c r="A15" s="41" t="s">
        <v>68</v>
      </c>
      <c r="B15" s="42" t="s">
        <v>69</v>
      </c>
      <c r="C15" s="43">
        <v>80</v>
      </c>
      <c r="D15" s="44">
        <v>3506.8</v>
      </c>
      <c r="E15" s="44"/>
      <c r="F15" s="44">
        <v>0</v>
      </c>
      <c r="G15" s="45">
        <v>1592001.63</v>
      </c>
      <c r="H15" s="46">
        <v>1378148.49</v>
      </c>
      <c r="I15" s="74"/>
      <c r="J15" s="74"/>
      <c r="K15" s="49">
        <f t="shared" si="0"/>
        <v>1592001.63</v>
      </c>
      <c r="L15" s="49">
        <f t="shared" si="1"/>
        <v>1378148.49</v>
      </c>
      <c r="M15" s="50">
        <f t="shared" si="2"/>
        <v>213853.1399999999</v>
      </c>
      <c r="N15" s="51">
        <v>123273.04</v>
      </c>
      <c r="O15" s="44"/>
      <c r="P15" s="52"/>
      <c r="Q15" s="44"/>
      <c r="R15" s="52"/>
      <c r="S15" s="52"/>
      <c r="T15" s="53">
        <v>29667.52</v>
      </c>
      <c r="U15" s="54"/>
      <c r="V15" s="55">
        <f t="shared" si="3"/>
        <v>29667.52</v>
      </c>
      <c r="W15" s="56">
        <v>45868.92</v>
      </c>
      <c r="X15" s="57">
        <f t="shared" si="4"/>
        <v>54607.58957223432</v>
      </c>
      <c r="Y15" s="58">
        <f t="shared" si="5"/>
        <v>15909.878890829486</v>
      </c>
      <c r="Z15" s="59">
        <v>325080.48</v>
      </c>
      <c r="AA15" s="60">
        <f t="shared" si="6"/>
        <v>190188.43532049307</v>
      </c>
      <c r="AB15" s="75"/>
      <c r="AC15" s="77">
        <v>327753.97</v>
      </c>
      <c r="AD15" s="63">
        <v>15679.97000000003</v>
      </c>
      <c r="AE15" s="64">
        <v>408545.84</v>
      </c>
      <c r="AF15" s="64"/>
      <c r="AG15" s="65">
        <v>165837.55</v>
      </c>
      <c r="AH15" s="65">
        <v>162895.14</v>
      </c>
      <c r="AI15" s="65">
        <v>102574.93</v>
      </c>
      <c r="AJ15" s="66"/>
      <c r="AK15" s="67">
        <f t="shared" si="7"/>
        <v>5168.963780675596</v>
      </c>
      <c r="AL15" s="56">
        <v>98050.2</v>
      </c>
      <c r="AM15" s="68">
        <f t="shared" si="8"/>
        <v>94395.55294097972</v>
      </c>
      <c r="AN15" s="69"/>
      <c r="AO15" s="68" t="s">
        <v>59</v>
      </c>
      <c r="AP15" s="109"/>
      <c r="AQ15" s="71">
        <f t="shared" si="9"/>
        <v>8037.359354838711</v>
      </c>
      <c r="AR15" s="72"/>
      <c r="AS15" s="72"/>
      <c r="AT15" s="44">
        <f>N15+P15+R15+S15+V15+X15+Y15+AA15+AC15+AD15+AE15+AF15+AG15+AH15+AI15+AK15+AM15+AQ15+AR15+AS15</f>
        <v>1704535.7398600508</v>
      </c>
    </row>
    <row r="16" spans="1:46" s="73" customFormat="1" ht="17.25" customHeight="1">
      <c r="A16" s="41" t="s">
        <v>70</v>
      </c>
      <c r="B16" s="42" t="s">
        <v>71</v>
      </c>
      <c r="C16" s="43">
        <v>60</v>
      </c>
      <c r="D16" s="44">
        <v>2699.5</v>
      </c>
      <c r="E16" s="44"/>
      <c r="F16" s="44">
        <v>0</v>
      </c>
      <c r="G16" s="45">
        <v>741868.31</v>
      </c>
      <c r="H16" s="46">
        <v>669532</v>
      </c>
      <c r="I16" s="74"/>
      <c r="J16" s="74"/>
      <c r="K16" s="49">
        <f t="shared" si="0"/>
        <v>741868.31</v>
      </c>
      <c r="L16" s="49">
        <f t="shared" si="1"/>
        <v>669532</v>
      </c>
      <c r="M16" s="50">
        <f t="shared" si="2"/>
        <v>72336.31000000006</v>
      </c>
      <c r="N16" s="51">
        <v>151033.99</v>
      </c>
      <c r="O16" s="44"/>
      <c r="P16" s="52"/>
      <c r="Q16" s="44"/>
      <c r="R16" s="52"/>
      <c r="S16" s="52"/>
      <c r="T16" s="53">
        <v>22860.47</v>
      </c>
      <c r="U16" s="54"/>
      <c r="V16" s="55">
        <f t="shared" si="3"/>
        <v>22860.47</v>
      </c>
      <c r="W16" s="56">
        <v>35341.99</v>
      </c>
      <c r="X16" s="57">
        <f t="shared" si="4"/>
        <v>42075.132455397026</v>
      </c>
      <c r="Y16" s="58">
        <f t="shared" si="5"/>
        <v>12247.267613149936</v>
      </c>
      <c r="Z16" s="59">
        <v>192163.98</v>
      </c>
      <c r="AA16" s="60">
        <f t="shared" si="6"/>
        <v>174713.5343799156</v>
      </c>
      <c r="AB16" s="75"/>
      <c r="AC16" s="77">
        <v>133034.55</v>
      </c>
      <c r="AD16" s="77">
        <v>2529.750000000029</v>
      </c>
      <c r="AE16" s="64">
        <v>289203.71</v>
      </c>
      <c r="AF16" s="64"/>
      <c r="AG16" s="65">
        <v>41156.59</v>
      </c>
      <c r="AH16" s="65">
        <v>60817.39</v>
      </c>
      <c r="AI16" s="65">
        <v>406.619200000001</v>
      </c>
      <c r="AJ16" s="66"/>
      <c r="AK16" s="67">
        <f t="shared" si="7"/>
        <v>3979.017259591015</v>
      </c>
      <c r="AL16" s="56">
        <v>75547.87</v>
      </c>
      <c r="AM16" s="68">
        <f t="shared" si="8"/>
        <v>72731.95732556641</v>
      </c>
      <c r="AN16" s="69"/>
      <c r="AO16" s="68" t="s">
        <v>59</v>
      </c>
      <c r="AP16" s="109"/>
      <c r="AQ16" s="71">
        <f t="shared" si="9"/>
        <v>6187.079838709678</v>
      </c>
      <c r="AR16" s="72"/>
      <c r="AS16" s="72"/>
      <c r="AT16" s="44">
        <f>N16+P16+R16+S16+V16+X16+Y16+AA16+AC16+AD16+AE16+AF16+AG16+AH16+AI16+AK16+AM16+AQ16+AR16+AS16</f>
        <v>1012977.0580723295</v>
      </c>
    </row>
    <row r="17" spans="1:46" s="73" customFormat="1" ht="17.25" customHeight="1">
      <c r="A17" s="41" t="s">
        <v>72</v>
      </c>
      <c r="B17" s="42" t="s">
        <v>73</v>
      </c>
      <c r="C17" s="43">
        <v>60</v>
      </c>
      <c r="D17" s="44">
        <v>2856.1</v>
      </c>
      <c r="E17" s="44"/>
      <c r="F17" s="44">
        <v>0</v>
      </c>
      <c r="G17" s="45">
        <v>832740.91</v>
      </c>
      <c r="H17" s="46">
        <v>744045.02</v>
      </c>
      <c r="I17" s="74"/>
      <c r="J17" s="74"/>
      <c r="K17" s="49">
        <f t="shared" si="0"/>
        <v>832740.91</v>
      </c>
      <c r="L17" s="49">
        <f t="shared" si="1"/>
        <v>744045.02</v>
      </c>
      <c r="M17" s="50">
        <f t="shared" si="2"/>
        <v>88695.89000000001</v>
      </c>
      <c r="N17" s="51">
        <v>214950.25</v>
      </c>
      <c r="O17" s="44"/>
      <c r="P17" s="52"/>
      <c r="Q17" s="44"/>
      <c r="R17" s="52"/>
      <c r="S17" s="52"/>
      <c r="T17" s="53">
        <v>24162.6</v>
      </c>
      <c r="U17" s="54"/>
      <c r="V17" s="55">
        <f t="shared" si="3"/>
        <v>24162.6</v>
      </c>
      <c r="W17" s="56">
        <v>37357.43</v>
      </c>
      <c r="X17" s="57">
        <f t="shared" si="4"/>
        <v>44474.541910153406</v>
      </c>
      <c r="Y17" s="58">
        <f t="shared" si="5"/>
        <v>12957.740703803494</v>
      </c>
      <c r="Z17" s="59">
        <v>203069.01</v>
      </c>
      <c r="AA17" s="60">
        <f t="shared" si="6"/>
        <v>174033.640191576</v>
      </c>
      <c r="AB17" s="75"/>
      <c r="AC17" s="77">
        <v>168092.76</v>
      </c>
      <c r="AD17" s="77">
        <v>7442.639999999985</v>
      </c>
      <c r="AE17" s="64">
        <v>316917.16000000003</v>
      </c>
      <c r="AF17" s="64">
        <v>4701.2354116</v>
      </c>
      <c r="AG17" s="65">
        <v>52805.219999999994</v>
      </c>
      <c r="AH17" s="65">
        <v>76152.86</v>
      </c>
      <c r="AI17" s="65">
        <v>2187.589200000002</v>
      </c>
      <c r="AJ17" s="66"/>
      <c r="AK17" s="67">
        <f t="shared" si="7"/>
        <v>4209.843006155917</v>
      </c>
      <c r="AL17" s="56">
        <v>79856.87</v>
      </c>
      <c r="AM17" s="68">
        <f t="shared" si="8"/>
        <v>76880.34700373822</v>
      </c>
      <c r="AN17" s="69"/>
      <c r="AO17" s="68" t="s">
        <v>59</v>
      </c>
      <c r="AP17" s="109"/>
      <c r="AQ17" s="71">
        <f t="shared" si="9"/>
        <v>6545.996935483871</v>
      </c>
      <c r="AR17" s="72"/>
      <c r="AS17" s="72"/>
      <c r="AT17" s="44">
        <f>N17+P17+R17+S17+V17+X17+Y17+AA17+AC17+AD17+AE17+AF17+AG17+AH17+AI17+AK17+AM17+AQ17+AR17+AS17</f>
        <v>1186514.424362511</v>
      </c>
    </row>
    <row r="18" spans="1:46" s="73" customFormat="1" ht="17.25" customHeight="1">
      <c r="A18" s="41" t="s">
        <v>74</v>
      </c>
      <c r="B18" s="42" t="s">
        <v>75</v>
      </c>
      <c r="C18" s="43">
        <v>119</v>
      </c>
      <c r="D18" s="44">
        <v>5924.2</v>
      </c>
      <c r="E18" s="44"/>
      <c r="F18" s="44">
        <v>0</v>
      </c>
      <c r="G18" s="45">
        <v>1589266.33</v>
      </c>
      <c r="H18" s="46">
        <v>1429027.99</v>
      </c>
      <c r="I18" s="74"/>
      <c r="J18" s="74"/>
      <c r="K18" s="49">
        <f t="shared" si="0"/>
        <v>1589266.33</v>
      </c>
      <c r="L18" s="49">
        <f t="shared" si="1"/>
        <v>1429027.99</v>
      </c>
      <c r="M18" s="50">
        <f t="shared" si="2"/>
        <v>160238.34000000008</v>
      </c>
      <c r="N18" s="51">
        <v>218590.85</v>
      </c>
      <c r="O18" s="44"/>
      <c r="P18" s="52"/>
      <c r="Q18" s="44"/>
      <c r="R18" s="52"/>
      <c r="S18" s="52"/>
      <c r="T18" s="53">
        <v>50118.73</v>
      </c>
      <c r="U18" s="54"/>
      <c r="V18" s="55">
        <f t="shared" si="3"/>
        <v>50118.73</v>
      </c>
      <c r="W18" s="56">
        <v>77480.41</v>
      </c>
      <c r="X18" s="57">
        <f t="shared" si="4"/>
        <v>92241.50970130625</v>
      </c>
      <c r="Y18" s="58">
        <f t="shared" si="5"/>
        <v>26877.29683045855</v>
      </c>
      <c r="Z18" s="59">
        <v>421192.21</v>
      </c>
      <c r="AA18" s="60">
        <f t="shared" si="6"/>
        <v>283283.12878458557</v>
      </c>
      <c r="AB18" s="75"/>
      <c r="AC18" s="77">
        <v>281898.28</v>
      </c>
      <c r="AD18" s="77">
        <v>3934.1199999999953</v>
      </c>
      <c r="AE18" s="64">
        <v>627340.6799999999</v>
      </c>
      <c r="AF18" s="64">
        <v>80449.90884519999</v>
      </c>
      <c r="AG18" s="65">
        <v>76838.66</v>
      </c>
      <c r="AH18" s="65">
        <v>119450.56</v>
      </c>
      <c r="AI18" s="65">
        <v>27711.179999999993</v>
      </c>
      <c r="AJ18" s="66"/>
      <c r="AK18" s="67">
        <f t="shared" si="7"/>
        <v>8732.170420177474</v>
      </c>
      <c r="AL18" s="56">
        <v>165625.31</v>
      </c>
      <c r="AM18" s="68">
        <f t="shared" si="8"/>
        <v>159451.92073520683</v>
      </c>
      <c r="AN18" s="69"/>
      <c r="AO18" s="68"/>
      <c r="AP18" s="109">
        <v>5924.8</v>
      </c>
      <c r="AQ18" s="71">
        <f>AP18*2.45/31*29</f>
        <v>13579.259354838712</v>
      </c>
      <c r="AR18" s="72"/>
      <c r="AS18" s="72"/>
      <c r="AT18" s="44">
        <f>N18+P18+R18+S18+V18+X18+Y18+AA18+AC18+AD18+AE18+AF18+AG18+AH18+AI18+AK18+AM18+AO18+AQ18+AR18+AS18</f>
        <v>2070498.2546717734</v>
      </c>
    </row>
    <row r="19" spans="1:46" s="73" customFormat="1" ht="17.25" customHeight="1">
      <c r="A19" s="41" t="s">
        <v>76</v>
      </c>
      <c r="B19" s="42" t="s">
        <v>77</v>
      </c>
      <c r="C19" s="43">
        <v>96</v>
      </c>
      <c r="D19" s="44">
        <v>4568.95</v>
      </c>
      <c r="E19" s="44"/>
      <c r="F19" s="44"/>
      <c r="G19" s="45">
        <v>1204891.88</v>
      </c>
      <c r="H19" s="46">
        <v>1059438.39</v>
      </c>
      <c r="I19" s="74"/>
      <c r="J19" s="74"/>
      <c r="K19" s="49">
        <f t="shared" si="0"/>
        <v>1204891.88</v>
      </c>
      <c r="L19" s="49">
        <f t="shared" si="1"/>
        <v>1059438.39</v>
      </c>
      <c r="M19" s="50">
        <f t="shared" si="2"/>
        <v>145453.49</v>
      </c>
      <c r="N19" s="51">
        <v>190867.51</v>
      </c>
      <c r="O19" s="44"/>
      <c r="P19" s="52"/>
      <c r="Q19" s="44"/>
      <c r="R19" s="52"/>
      <c r="S19" s="52"/>
      <c r="T19" s="53">
        <v>38381.59</v>
      </c>
      <c r="U19" s="54"/>
      <c r="V19" s="55">
        <f t="shared" si="3"/>
        <v>38381.59</v>
      </c>
      <c r="W19" s="56">
        <v>59342.91</v>
      </c>
      <c r="X19" s="57">
        <f t="shared" si="4"/>
        <v>70648.56275887987</v>
      </c>
      <c r="Y19" s="58">
        <f t="shared" si="5"/>
        <v>20728.710265271864</v>
      </c>
      <c r="Z19" s="59">
        <v>322587.15</v>
      </c>
      <c r="AA19" s="60">
        <f t="shared" si="6"/>
        <v>251554.33590654485</v>
      </c>
      <c r="AB19" s="75"/>
      <c r="AC19" s="77">
        <v>210285.8</v>
      </c>
      <c r="AD19" s="77">
        <v>26203.400000000023</v>
      </c>
      <c r="AE19" s="64">
        <v>319224.19999999995</v>
      </c>
      <c r="AF19" s="64">
        <v>20959.911149199997</v>
      </c>
      <c r="AG19" s="65">
        <v>62493.57</v>
      </c>
      <c r="AH19" s="65">
        <v>81160.39</v>
      </c>
      <c r="AI19" s="65">
        <v>1966.4619999999995</v>
      </c>
      <c r="AJ19" s="66"/>
      <c r="AK19" s="67">
        <f t="shared" si="7"/>
        <v>6734.554883574131</v>
      </c>
      <c r="AL19" s="56">
        <v>126851.82</v>
      </c>
      <c r="AM19" s="68">
        <f t="shared" si="8"/>
        <v>122123.64370974898</v>
      </c>
      <c r="AN19" s="69"/>
      <c r="AO19" s="68" t="s">
        <v>59</v>
      </c>
      <c r="AP19" s="109">
        <v>4536.4</v>
      </c>
      <c r="AQ19" s="71">
        <f>AP19*2.45/31*29</f>
        <v>10397.136129032258</v>
      </c>
      <c r="AR19" s="72"/>
      <c r="AS19" s="72"/>
      <c r="AT19" s="44">
        <f>N19+P19+R19+S19+V19+X19+Y19+AA19+AC19+AD19+AE19+AF19+AG19+AH19+AI19+AK19+AM19+AQ19+AR19+AS19</f>
        <v>1433729.7768022523</v>
      </c>
    </row>
    <row r="20" spans="1:46" s="73" customFormat="1" ht="17.25" customHeight="1">
      <c r="A20" s="41" t="s">
        <v>78</v>
      </c>
      <c r="B20" s="42" t="s">
        <v>79</v>
      </c>
      <c r="C20" s="43">
        <v>60</v>
      </c>
      <c r="D20" s="44">
        <v>2689.6</v>
      </c>
      <c r="E20" s="44"/>
      <c r="F20" s="44">
        <v>0</v>
      </c>
      <c r="G20" s="45">
        <v>803233</v>
      </c>
      <c r="H20" s="46">
        <v>690717.57</v>
      </c>
      <c r="I20" s="74"/>
      <c r="J20" s="74"/>
      <c r="K20" s="49">
        <f t="shared" si="0"/>
        <v>803233</v>
      </c>
      <c r="L20" s="49">
        <f t="shared" si="1"/>
        <v>690717.57</v>
      </c>
      <c r="M20" s="50">
        <f t="shared" si="2"/>
        <v>112515.43000000005</v>
      </c>
      <c r="N20" s="51">
        <v>147078.82</v>
      </c>
      <c r="O20" s="44"/>
      <c r="P20" s="52"/>
      <c r="Q20" s="44"/>
      <c r="R20" s="52"/>
      <c r="S20" s="52"/>
      <c r="T20" s="53">
        <v>22754.04</v>
      </c>
      <c r="U20" s="54"/>
      <c r="V20" s="55">
        <f t="shared" si="3"/>
        <v>22754.04</v>
      </c>
      <c r="W20" s="56">
        <v>35180.52</v>
      </c>
      <c r="X20" s="57">
        <f t="shared" si="4"/>
        <v>41882.9001663388</v>
      </c>
      <c r="Y20" s="58">
        <f t="shared" si="5"/>
        <v>12202.35264764885</v>
      </c>
      <c r="Z20" s="59">
        <v>191231.29</v>
      </c>
      <c r="AA20" s="60">
        <f t="shared" si="6"/>
        <v>163134.91829702116</v>
      </c>
      <c r="AB20" s="75"/>
      <c r="AC20" s="77">
        <v>126997.8</v>
      </c>
      <c r="AD20" s="77">
        <v>2905.5</v>
      </c>
      <c r="AE20" s="64">
        <v>314681.4</v>
      </c>
      <c r="AF20" s="64"/>
      <c r="AG20" s="65">
        <v>86197.94</v>
      </c>
      <c r="AH20" s="65">
        <v>85572.97</v>
      </c>
      <c r="AI20" s="65">
        <v>11389.56719999999</v>
      </c>
      <c r="AJ20" s="66"/>
      <c r="AK20" s="67">
        <f t="shared" si="7"/>
        <v>3964.4248273369117</v>
      </c>
      <c r="AL20" s="56">
        <v>75201.96</v>
      </c>
      <c r="AM20" s="68">
        <f t="shared" si="8"/>
        <v>72398.94050644914</v>
      </c>
      <c r="AN20" s="69"/>
      <c r="AO20" s="68" t="s">
        <v>59</v>
      </c>
      <c r="AP20" s="109">
        <v>2690</v>
      </c>
      <c r="AQ20" s="71">
        <f>AP20*2.45/31*29</f>
        <v>6165.306451612904</v>
      </c>
      <c r="AR20" s="72"/>
      <c r="AS20" s="72"/>
      <c r="AT20" s="44">
        <f>N20+P20+R20+S20+V20+X20+Y20+AA20+AC20+AD20+AE20+AF20+AG20+AH20+AI20+AK20+AM20+AQ20+AR20+AS20</f>
        <v>1097326.8800964076</v>
      </c>
    </row>
    <row r="21" spans="1:46" s="73" customFormat="1" ht="17.25" customHeight="1">
      <c r="A21" s="41" t="s">
        <v>80</v>
      </c>
      <c r="B21" s="42" t="s">
        <v>81</v>
      </c>
      <c r="C21" s="43">
        <v>60</v>
      </c>
      <c r="D21" s="44">
        <v>2802.7</v>
      </c>
      <c r="E21" s="44"/>
      <c r="F21" s="44">
        <v>0</v>
      </c>
      <c r="G21" s="45">
        <v>824854.89</v>
      </c>
      <c r="H21" s="46">
        <v>735437.21</v>
      </c>
      <c r="I21" s="74"/>
      <c r="J21" s="74"/>
      <c r="K21" s="49">
        <f t="shared" si="0"/>
        <v>824854.89</v>
      </c>
      <c r="L21" s="49">
        <f t="shared" si="1"/>
        <v>735437.21</v>
      </c>
      <c r="M21" s="50">
        <f t="shared" si="2"/>
        <v>89417.68000000005</v>
      </c>
      <c r="N21" s="51">
        <v>78741.47</v>
      </c>
      <c r="O21" s="44"/>
      <c r="P21" s="52"/>
      <c r="Q21" s="44"/>
      <c r="R21" s="52"/>
      <c r="S21" s="52"/>
      <c r="T21" s="53">
        <v>23710.88</v>
      </c>
      <c r="U21" s="54"/>
      <c r="V21" s="55">
        <f t="shared" si="3"/>
        <v>23710.88</v>
      </c>
      <c r="W21" s="56">
        <v>36659.52</v>
      </c>
      <c r="X21" s="57">
        <f t="shared" si="4"/>
        <v>43643.67031260198</v>
      </c>
      <c r="Y21" s="58">
        <f t="shared" si="5"/>
        <v>12715.472102009751</v>
      </c>
      <c r="Z21" s="59">
        <v>199271.96</v>
      </c>
      <c r="AA21" s="60">
        <f t="shared" si="6"/>
        <v>171989.22196378038</v>
      </c>
      <c r="AB21" s="75"/>
      <c r="AC21" s="77">
        <v>129461.22</v>
      </c>
      <c r="AD21" s="77">
        <v>1936.8800000000047</v>
      </c>
      <c r="AE21" s="64">
        <v>327914.1</v>
      </c>
      <c r="AF21" s="64"/>
      <c r="AG21" s="65">
        <v>84188.1</v>
      </c>
      <c r="AH21" s="65">
        <v>85531.08</v>
      </c>
      <c r="AI21" s="65">
        <v>10843.939999999973</v>
      </c>
      <c r="AJ21" s="66"/>
      <c r="AK21" s="67">
        <f t="shared" si="7"/>
        <v>4131.132310967118</v>
      </c>
      <c r="AL21" s="56">
        <v>78363.48</v>
      </c>
      <c r="AM21" s="68">
        <f t="shared" si="8"/>
        <v>75442.6204635932</v>
      </c>
      <c r="AN21" s="69"/>
      <c r="AO21" s="68" t="s">
        <v>59</v>
      </c>
      <c r="AP21" s="109"/>
      <c r="AQ21" s="71">
        <f>(D21+F21)*2.45/31*29</f>
        <v>6423.607580645161</v>
      </c>
      <c r="AR21" s="72"/>
      <c r="AS21" s="72"/>
      <c r="AT21" s="44">
        <f>N21+P21+R21+S21+V21+X21+Y21+AA21+AC21+AD21+AE21+AF21+AG21+AH21+AI21+AK21+AM21+AQ21+AR21+AS21</f>
        <v>1056673.3947335975</v>
      </c>
    </row>
    <row r="22" spans="1:46" s="73" customFormat="1" ht="17.25" customHeight="1">
      <c r="A22" s="41" t="s">
        <v>82</v>
      </c>
      <c r="B22" s="42" t="s">
        <v>83</v>
      </c>
      <c r="C22" s="43">
        <v>60</v>
      </c>
      <c r="D22" s="44">
        <v>2720.9</v>
      </c>
      <c r="E22" s="44"/>
      <c r="F22" s="44">
        <v>0</v>
      </c>
      <c r="G22" s="45">
        <v>874965.68</v>
      </c>
      <c r="H22" s="46">
        <v>743563.01</v>
      </c>
      <c r="I22" s="74"/>
      <c r="J22" s="74"/>
      <c r="K22" s="49">
        <f t="shared" si="0"/>
        <v>874965.68</v>
      </c>
      <c r="L22" s="49">
        <f t="shared" si="1"/>
        <v>743563.01</v>
      </c>
      <c r="M22" s="50">
        <f t="shared" si="2"/>
        <v>131402.67000000004</v>
      </c>
      <c r="N22" s="51">
        <v>112613.23</v>
      </c>
      <c r="O22" s="44"/>
      <c r="P22" s="52"/>
      <c r="Q22" s="44"/>
      <c r="R22" s="52"/>
      <c r="S22" s="52"/>
      <c r="T22" s="53">
        <v>23062.65</v>
      </c>
      <c r="U22" s="54"/>
      <c r="V22" s="55">
        <f t="shared" si="3"/>
        <v>23062.65</v>
      </c>
      <c r="W22" s="56">
        <v>35652.14</v>
      </c>
      <c r="X22" s="57">
        <f t="shared" si="4"/>
        <v>42444.37035997006</v>
      </c>
      <c r="Y22" s="58">
        <f t="shared" si="5"/>
        <v>12344.356528475519</v>
      </c>
      <c r="Z22" s="59">
        <v>193898.69</v>
      </c>
      <c r="AA22" s="60">
        <f t="shared" si="6"/>
        <v>166008.22233944514</v>
      </c>
      <c r="AB22" s="75"/>
      <c r="AC22" s="77">
        <v>143856.39</v>
      </c>
      <c r="AD22" s="77">
        <v>10755.50999999998</v>
      </c>
      <c r="AE22" s="64">
        <v>318343.5</v>
      </c>
      <c r="AF22" s="64"/>
      <c r="AG22" s="65">
        <v>93530.37999999999</v>
      </c>
      <c r="AH22" s="65">
        <v>98484.74</v>
      </c>
      <c r="AI22" s="65">
        <v>3114.2599999999948</v>
      </c>
      <c r="AJ22" s="66"/>
      <c r="AK22" s="67">
        <f t="shared" si="7"/>
        <v>4010.560496988773</v>
      </c>
      <c r="AL22" s="56">
        <v>76210.96</v>
      </c>
      <c r="AM22" s="68">
        <f t="shared" si="8"/>
        <v>73370.33182352394</v>
      </c>
      <c r="AN22" s="69">
        <v>27717.61</v>
      </c>
      <c r="AO22" s="70">
        <f>AN22*97.183145036/100</f>
        <v>26936.84512681284</v>
      </c>
      <c r="AP22" s="71"/>
      <c r="AQ22" s="71">
        <f>(D22+F22)*2.45/31*29</f>
        <v>6236.127258064516</v>
      </c>
      <c r="AR22" s="72"/>
      <c r="AS22" s="72"/>
      <c r="AT22" s="44">
        <f>N22+P22+R22+S22+V22+X22+Y22+AA22+AC22+AD22+AE22+AF22+AG22+AH22+AI22+AK22+AM22+AO22+AQ22+AR22+AS22</f>
        <v>1135111.4739332807</v>
      </c>
    </row>
    <row r="23" spans="1:46" s="73" customFormat="1" ht="17.25" customHeight="1">
      <c r="A23" s="41" t="s">
        <v>84</v>
      </c>
      <c r="B23" s="42" t="s">
        <v>85</v>
      </c>
      <c r="C23" s="43">
        <v>95</v>
      </c>
      <c r="D23" s="44">
        <v>4812.6</v>
      </c>
      <c r="E23" s="44"/>
      <c r="F23" s="44">
        <v>60.8</v>
      </c>
      <c r="G23" s="45">
        <v>1639795.47</v>
      </c>
      <c r="H23" s="46">
        <v>1450567.13</v>
      </c>
      <c r="I23" s="74"/>
      <c r="J23" s="74"/>
      <c r="K23" s="49">
        <f t="shared" si="0"/>
        <v>1639795.47</v>
      </c>
      <c r="L23" s="49">
        <f t="shared" si="1"/>
        <v>1450567.13</v>
      </c>
      <c r="M23" s="50">
        <f t="shared" si="2"/>
        <v>189228.34000000008</v>
      </c>
      <c r="N23" s="51">
        <v>582728.45</v>
      </c>
      <c r="O23" s="110">
        <v>211947.24</v>
      </c>
      <c r="P23" s="52">
        <f>D23*3.67*12</f>
        <v>211946.90400000004</v>
      </c>
      <c r="Q23" s="44">
        <v>7000</v>
      </c>
      <c r="R23" s="52">
        <v>3751.52</v>
      </c>
      <c r="S23" s="52">
        <v>1558.96</v>
      </c>
      <c r="T23" s="53">
        <v>40714.58</v>
      </c>
      <c r="U23" s="54"/>
      <c r="V23" s="55">
        <f t="shared" si="3"/>
        <v>40714.58</v>
      </c>
      <c r="W23" s="56">
        <v>62949.49</v>
      </c>
      <c r="X23" s="57">
        <f t="shared" si="4"/>
        <v>74942.2465953301</v>
      </c>
      <c r="Y23" s="58">
        <f t="shared" si="5"/>
        <v>21834.11747177084</v>
      </c>
      <c r="Z23" s="59">
        <v>342176.68</v>
      </c>
      <c r="AA23" s="60">
        <f t="shared" si="6"/>
        <v>160089.58455746053</v>
      </c>
      <c r="AB23" s="75"/>
      <c r="AC23" s="77">
        <v>258294.62</v>
      </c>
      <c r="AD23" s="77">
        <v>62368.09999999998</v>
      </c>
      <c r="AE23" s="64">
        <v>533523.96</v>
      </c>
      <c r="AF23" s="64">
        <v>54485.345625999995</v>
      </c>
      <c r="AG23" s="65">
        <v>83484.53</v>
      </c>
      <c r="AH23" s="65">
        <v>123739.88999999998</v>
      </c>
      <c r="AI23" s="65">
        <v>48486.70999999999</v>
      </c>
      <c r="AJ23" s="66"/>
      <c r="AK23" s="67">
        <f t="shared" si="7"/>
        <v>7093.690855161222</v>
      </c>
      <c r="AL23" s="56">
        <v>113770.2</v>
      </c>
      <c r="AM23" s="68">
        <f t="shared" si="8"/>
        <v>109529.61786111452</v>
      </c>
      <c r="AN23" s="56">
        <v>64296.4</v>
      </c>
      <c r="AO23" s="70">
        <f>AN23*97.183145036/100</f>
        <v>62485.2636649267</v>
      </c>
      <c r="AP23" s="71"/>
      <c r="AQ23" s="71">
        <f>(D23+F23)*2.45/31*29</f>
        <v>11169.518387096776</v>
      </c>
      <c r="AR23" s="72"/>
      <c r="AS23" s="72"/>
      <c r="AT23" s="44">
        <f>N23+P23+R23+S23+V23+X23+Y23+AA23+AC23+AD23+AE23+AF23+AG23+AH23+AI23+AK23+AM23+AO23+AQ23+AR23+AS23</f>
        <v>2452227.6090188613</v>
      </c>
    </row>
    <row r="24" spans="1:46" s="73" customFormat="1" ht="17.25" customHeight="1">
      <c r="A24" s="41" t="s">
        <v>86</v>
      </c>
      <c r="B24" s="42" t="s">
        <v>87</v>
      </c>
      <c r="C24" s="43">
        <v>81</v>
      </c>
      <c r="D24" s="44">
        <v>3800.5</v>
      </c>
      <c r="E24" s="44"/>
      <c r="F24" s="44">
        <v>0</v>
      </c>
      <c r="G24" s="45">
        <v>804895.88</v>
      </c>
      <c r="H24" s="46">
        <v>666858.47</v>
      </c>
      <c r="I24" s="74"/>
      <c r="J24" s="74"/>
      <c r="K24" s="49">
        <f t="shared" si="0"/>
        <v>804895.88</v>
      </c>
      <c r="L24" s="49">
        <f t="shared" si="1"/>
        <v>666858.47</v>
      </c>
      <c r="M24" s="50">
        <f t="shared" si="2"/>
        <v>138037.41000000003</v>
      </c>
      <c r="N24" s="51">
        <v>225358.93</v>
      </c>
      <c r="O24" s="44"/>
      <c r="P24" s="52"/>
      <c r="Q24" s="44"/>
      <c r="R24" s="52"/>
      <c r="S24" s="52"/>
      <c r="T24" s="53">
        <v>32152.39</v>
      </c>
      <c r="U24" s="54"/>
      <c r="V24" s="55">
        <f t="shared" si="3"/>
        <v>32152.39</v>
      </c>
      <c r="W24" s="56">
        <v>49710.73</v>
      </c>
      <c r="X24" s="57">
        <f t="shared" si="4"/>
        <v>59181.31800740362</v>
      </c>
      <c r="Y24" s="58">
        <f t="shared" si="5"/>
        <v>17242.356200695067</v>
      </c>
      <c r="Z24" s="59">
        <v>198055.4</v>
      </c>
      <c r="AA24" s="60">
        <f t="shared" si="6"/>
        <v>181439.06515661956</v>
      </c>
      <c r="AB24" s="75"/>
      <c r="AC24" s="77">
        <v>33633.05</v>
      </c>
      <c r="AD24" s="77">
        <v>77.65000000000146</v>
      </c>
      <c r="AE24" s="64">
        <v>240986.1</v>
      </c>
      <c r="AF24" s="64"/>
      <c r="AG24" s="65">
        <v>80301.37</v>
      </c>
      <c r="AH24" s="65">
        <v>77159.16</v>
      </c>
      <c r="AI24" s="65">
        <v>-3.790000000008149</v>
      </c>
      <c r="AJ24" s="66"/>
      <c r="AK24" s="67">
        <f t="shared" si="7"/>
        <v>5601.872604213985</v>
      </c>
      <c r="AL24" s="56">
        <v>106262.33</v>
      </c>
      <c r="AM24" s="68">
        <f t="shared" si="8"/>
        <v>102301.59038071168</v>
      </c>
      <c r="AN24" s="69"/>
      <c r="AO24" s="68"/>
      <c r="AP24" s="109">
        <v>3800.4</v>
      </c>
      <c r="AQ24" s="71">
        <f>AP24*2.45/31*29</f>
        <v>8710.271612903227</v>
      </c>
      <c r="AR24" s="72"/>
      <c r="AS24" s="72"/>
      <c r="AT24" s="44">
        <f>N24+P24+R24+S24+V24+X24+Y24+AA24+AC24+AD24+AE24+AF24+AG24+AH24+AI24+AK24+AM24+AO24+AQ24+AR24+AS24</f>
        <v>1064141.3339625474</v>
      </c>
    </row>
    <row r="25" spans="1:46" s="73" customFormat="1" ht="17.25" customHeight="1">
      <c r="A25" s="41" t="s">
        <v>88</v>
      </c>
      <c r="B25" s="111" t="s">
        <v>89</v>
      </c>
      <c r="C25" s="43">
        <v>35</v>
      </c>
      <c r="D25" s="112">
        <v>1819.9</v>
      </c>
      <c r="E25" s="112"/>
      <c r="F25" s="44"/>
      <c r="G25" s="45">
        <v>63200.01</v>
      </c>
      <c r="H25" s="46">
        <v>83765.47</v>
      </c>
      <c r="I25" s="74"/>
      <c r="J25" s="74"/>
      <c r="K25" s="49">
        <f t="shared" si="0"/>
        <v>63200.01</v>
      </c>
      <c r="L25" s="49">
        <f t="shared" si="1"/>
        <v>83765.47</v>
      </c>
      <c r="M25" s="50"/>
      <c r="N25" s="51">
        <v>20034.03</v>
      </c>
      <c r="O25" s="44"/>
      <c r="P25" s="52"/>
      <c r="Q25" s="44"/>
      <c r="R25" s="52"/>
      <c r="S25" s="52"/>
      <c r="T25" s="53">
        <v>3906.76</v>
      </c>
      <c r="U25" s="54"/>
      <c r="V25" s="55">
        <f t="shared" si="3"/>
        <v>3906.76</v>
      </c>
      <c r="W25" s="56">
        <v>6083.34</v>
      </c>
      <c r="X25" s="57">
        <f t="shared" si="4"/>
        <v>7242.301191053897</v>
      </c>
      <c r="Y25" s="58">
        <f t="shared" si="5"/>
        <v>8256.640981356388</v>
      </c>
      <c r="Z25" s="59">
        <v>13003.86</v>
      </c>
      <c r="AA25" s="60">
        <f t="shared" si="6"/>
        <v>9734.384173320934</v>
      </c>
      <c r="AB25" s="75"/>
      <c r="AC25" s="77"/>
      <c r="AD25" s="63"/>
      <c r="AE25" s="64"/>
      <c r="AF25" s="64"/>
      <c r="AG25" s="65"/>
      <c r="AH25" s="65"/>
      <c r="AI25" s="65"/>
      <c r="AJ25" s="66"/>
      <c r="AK25" s="67">
        <f t="shared" si="7"/>
        <v>2682.5017635598033</v>
      </c>
      <c r="AL25" s="56">
        <v>13003.86</v>
      </c>
      <c r="AM25" s="68">
        <f t="shared" si="8"/>
        <v>12519.164214525706</v>
      </c>
      <c r="AN25" s="69">
        <v>3538.52</v>
      </c>
      <c r="AO25" s="70">
        <f>AN25*97.183145036/100</f>
        <v>3438.845023727867</v>
      </c>
      <c r="AP25" s="71"/>
      <c r="AQ25" s="71"/>
      <c r="AR25" s="72"/>
      <c r="AS25" s="72"/>
      <c r="AT25" s="44">
        <f>N25+P25+R25+S25+V25+X25+Y25+AA25+AC25+AD25+AE25+AF25+AG25+AH25+AI25+AK25+AM25+AO25+AQ25+AR25+AS25</f>
        <v>67814.6273475446</v>
      </c>
    </row>
    <row r="26" spans="1:46" s="73" customFormat="1" ht="17.25" customHeight="1">
      <c r="A26" s="41" t="s">
        <v>90</v>
      </c>
      <c r="B26" s="42" t="s">
        <v>91</v>
      </c>
      <c r="C26" s="43">
        <v>80</v>
      </c>
      <c r="D26" s="44">
        <v>3523.8</v>
      </c>
      <c r="E26" s="44"/>
      <c r="F26" s="44">
        <v>0</v>
      </c>
      <c r="G26" s="45">
        <v>1030504.43</v>
      </c>
      <c r="H26" s="46">
        <v>893075.63</v>
      </c>
      <c r="I26" s="74"/>
      <c r="J26" s="74"/>
      <c r="K26" s="49">
        <f t="shared" si="0"/>
        <v>1030504.43</v>
      </c>
      <c r="L26" s="49">
        <f t="shared" si="1"/>
        <v>893075.63</v>
      </c>
      <c r="M26" s="50">
        <f>K26-L26</f>
        <v>137428.80000000005</v>
      </c>
      <c r="N26" s="51">
        <v>118162.92</v>
      </c>
      <c r="O26" s="44"/>
      <c r="P26" s="52"/>
      <c r="Q26" s="44"/>
      <c r="R26" s="52"/>
      <c r="S26" s="52"/>
      <c r="T26" s="53">
        <v>29811.54</v>
      </c>
      <c r="U26" s="54"/>
      <c r="V26" s="55">
        <f t="shared" si="3"/>
        <v>29811.54</v>
      </c>
      <c r="W26" s="56">
        <v>46092.47</v>
      </c>
      <c r="X26" s="57">
        <f t="shared" si="4"/>
        <v>54873.72896790514</v>
      </c>
      <c r="Y26" s="58">
        <f t="shared" si="5"/>
        <v>15987.005599265696</v>
      </c>
      <c r="Z26" s="59">
        <v>240107.94</v>
      </c>
      <c r="AA26" s="60">
        <f t="shared" si="6"/>
        <v>179462.79242530643</v>
      </c>
      <c r="AB26" s="75"/>
      <c r="AC26" s="77">
        <v>193940.1</v>
      </c>
      <c r="AD26" s="63">
        <v>4228.200000000012</v>
      </c>
      <c r="AE26" s="64">
        <v>262598.45</v>
      </c>
      <c r="AF26" s="64"/>
      <c r="AG26" s="65">
        <v>95539.22</v>
      </c>
      <c r="AH26" s="65">
        <v>94416.75</v>
      </c>
      <c r="AI26" s="65">
        <v>40401.49119999999</v>
      </c>
      <c r="AJ26" s="66"/>
      <c r="AK26" s="67">
        <f t="shared" si="7"/>
        <v>5194.021492627086</v>
      </c>
      <c r="AL26" s="56">
        <v>98526.3</v>
      </c>
      <c r="AM26" s="68">
        <f t="shared" si="8"/>
        <v>94853.90715907616</v>
      </c>
      <c r="AN26" s="69"/>
      <c r="AO26" s="68" t="s">
        <v>59</v>
      </c>
      <c r="AP26" s="109"/>
      <c r="AQ26" s="71">
        <f>(D26+F26)*2.45/31*29</f>
        <v>8076.322258064518</v>
      </c>
      <c r="AR26" s="72"/>
      <c r="AS26" s="72"/>
      <c r="AT26" s="44">
        <f>N26+P26+R26+S26+V26+X26+Y26+AA26+AC26+AD26+AE26+AF26+AG26+AH26+AI26+AK26+AM26+AQ26+AR26+AS26</f>
        <v>1197546.4491022448</v>
      </c>
    </row>
    <row r="27" spans="1:46" s="73" customFormat="1" ht="17.25" customHeight="1">
      <c r="A27" s="41" t="s">
        <v>92</v>
      </c>
      <c r="B27" s="42" t="s">
        <v>93</v>
      </c>
      <c r="C27" s="43">
        <v>60</v>
      </c>
      <c r="D27" s="44">
        <v>2722</v>
      </c>
      <c r="E27" s="44"/>
      <c r="F27" s="44">
        <v>0</v>
      </c>
      <c r="G27" s="45">
        <v>830823.54</v>
      </c>
      <c r="H27" s="46">
        <v>732454.44</v>
      </c>
      <c r="I27" s="74"/>
      <c r="J27" s="74"/>
      <c r="K27" s="49">
        <f t="shared" si="0"/>
        <v>830823.54</v>
      </c>
      <c r="L27" s="49">
        <f t="shared" si="1"/>
        <v>732454.44</v>
      </c>
      <c r="M27" s="50">
        <f>K27-L27</f>
        <v>98369.1000000001</v>
      </c>
      <c r="N27" s="51">
        <v>130792.56</v>
      </c>
      <c r="O27" s="44"/>
      <c r="P27" s="52"/>
      <c r="Q27" s="44"/>
      <c r="R27" s="52"/>
      <c r="S27" s="52"/>
      <c r="T27" s="53">
        <v>23028.19</v>
      </c>
      <c r="U27" s="54"/>
      <c r="V27" s="55">
        <f t="shared" si="3"/>
        <v>23028.19</v>
      </c>
      <c r="W27" s="56">
        <v>35604.6</v>
      </c>
      <c r="X27" s="57">
        <f t="shared" si="4"/>
        <v>42387.77332633021</v>
      </c>
      <c r="Y27" s="58">
        <f t="shared" si="5"/>
        <v>12349.347080197862</v>
      </c>
      <c r="Z27" s="59">
        <v>193534.3</v>
      </c>
      <c r="AA27" s="60">
        <f t="shared" si="6"/>
        <v>168190.0300388258</v>
      </c>
      <c r="AB27" s="75"/>
      <c r="AC27" s="77">
        <v>139689.95</v>
      </c>
      <c r="AD27" s="63">
        <v>2168.0499999999884</v>
      </c>
      <c r="AE27" s="64">
        <v>212776.24</v>
      </c>
      <c r="AF27" s="64"/>
      <c r="AG27" s="65">
        <v>76919.82</v>
      </c>
      <c r="AH27" s="65">
        <v>76017.75</v>
      </c>
      <c r="AI27" s="65">
        <v>9022.339999999982</v>
      </c>
      <c r="AJ27" s="66"/>
      <c r="AK27" s="67">
        <f t="shared" si="7"/>
        <v>4012.18187835034</v>
      </c>
      <c r="AL27" s="56">
        <v>76107.12</v>
      </c>
      <c r="AM27" s="68">
        <f t="shared" si="8"/>
        <v>73270.36227509475</v>
      </c>
      <c r="AN27" s="69">
        <v>27656.32</v>
      </c>
      <c r="AO27" s="70">
        <f>AN27*97.183145036/100</f>
        <v>26877.281577220274</v>
      </c>
      <c r="AP27" s="71"/>
      <c r="AQ27" s="71">
        <f>(D27+F27)*2.45/31*29</f>
        <v>6238.648387096775</v>
      </c>
      <c r="AR27" s="72"/>
      <c r="AS27" s="72"/>
      <c r="AT27" s="44">
        <f>N27+P27+R27+S27+V27+X27+Y27+AA27+AC27+AD27+AE27+AF27+AG27+AH27+AI27+AK27+AM27+AO27+AQ27+AR27+AS27</f>
        <v>1003740.5245631159</v>
      </c>
    </row>
    <row r="28" spans="1:46" s="73" customFormat="1" ht="17.25" customHeight="1">
      <c r="A28" s="41" t="s">
        <v>94</v>
      </c>
      <c r="B28" s="42" t="s">
        <v>95</v>
      </c>
      <c r="C28" s="43">
        <v>120</v>
      </c>
      <c r="D28" s="44">
        <v>5700.5</v>
      </c>
      <c r="E28" s="44"/>
      <c r="F28" s="44">
        <v>0</v>
      </c>
      <c r="G28" s="45">
        <v>1661682.89</v>
      </c>
      <c r="H28" s="46">
        <v>1485764.57</v>
      </c>
      <c r="I28" s="74"/>
      <c r="J28" s="74"/>
      <c r="K28" s="49">
        <f t="shared" si="0"/>
        <v>1661682.89</v>
      </c>
      <c r="L28" s="49">
        <f t="shared" si="1"/>
        <v>1485764.57</v>
      </c>
      <c r="M28" s="50">
        <f>K28-L28</f>
        <v>175918.31999999983</v>
      </c>
      <c r="N28" s="51">
        <v>576308.26</v>
      </c>
      <c r="O28" s="44"/>
      <c r="P28" s="52"/>
      <c r="Q28" s="44"/>
      <c r="R28" s="52"/>
      <c r="S28" s="52"/>
      <c r="T28" s="53">
        <v>48220.65</v>
      </c>
      <c r="U28" s="54"/>
      <c r="V28" s="55">
        <f t="shared" si="3"/>
        <v>48220.65</v>
      </c>
      <c r="W28" s="56">
        <v>74556.04</v>
      </c>
      <c r="X28" s="57">
        <f t="shared" si="4"/>
        <v>88760.00639324152</v>
      </c>
      <c r="Y28" s="58">
        <f t="shared" si="5"/>
        <v>25862.40008474207</v>
      </c>
      <c r="Z28" s="59">
        <v>405298.83</v>
      </c>
      <c r="AA28" s="60">
        <f t="shared" si="6"/>
        <v>310065.0286700701</v>
      </c>
      <c r="AB28" s="75"/>
      <c r="AC28" s="77">
        <v>272484.89</v>
      </c>
      <c r="AD28" s="63">
        <v>6569.109999999986</v>
      </c>
      <c r="AE28" s="64">
        <v>447619.79</v>
      </c>
      <c r="AF28" s="64"/>
      <c r="AG28" s="65">
        <v>160392.50999999998</v>
      </c>
      <c r="AH28" s="65">
        <v>159616</v>
      </c>
      <c r="AI28" s="65">
        <v>61565.62599999999</v>
      </c>
      <c r="AJ28" s="66"/>
      <c r="AK28" s="67">
        <f t="shared" si="7"/>
        <v>8402.440410556985</v>
      </c>
      <c r="AL28" s="56">
        <v>159374.68</v>
      </c>
      <c r="AM28" s="68">
        <f t="shared" si="8"/>
        <v>153434.2718667754</v>
      </c>
      <c r="AN28" s="56"/>
      <c r="AO28" s="68" t="s">
        <v>59</v>
      </c>
      <c r="AP28" s="109"/>
      <c r="AQ28" s="71">
        <f>(D28+F28)*2.45/31*29</f>
        <v>13065.178225806452</v>
      </c>
      <c r="AR28" s="72"/>
      <c r="AS28" s="72"/>
      <c r="AT28" s="44">
        <f>N28+P28+R28+S28+V28+X28+Y28+AA28+AC28+AD28+AE28+AF28+AG28+AH28+AI28+AK28+AM28+AQ28+AR28+AS28</f>
        <v>2332366.161651193</v>
      </c>
    </row>
    <row r="29" spans="1:46" s="73" customFormat="1" ht="17.25" customHeight="1">
      <c r="A29" s="41" t="s">
        <v>96</v>
      </c>
      <c r="B29" s="42" t="s">
        <v>97</v>
      </c>
      <c r="C29" s="43">
        <v>49</v>
      </c>
      <c r="D29" s="44">
        <v>1533.02</v>
      </c>
      <c r="E29" s="44"/>
      <c r="F29" s="44"/>
      <c r="G29" s="45">
        <v>284510.29</v>
      </c>
      <c r="H29" s="46">
        <v>142164.6</v>
      </c>
      <c r="I29" s="74"/>
      <c r="J29" s="74"/>
      <c r="K29" s="49">
        <f t="shared" si="0"/>
        <v>284510.29</v>
      </c>
      <c r="L29" s="49">
        <f t="shared" si="1"/>
        <v>142164.6</v>
      </c>
      <c r="M29" s="50"/>
      <c r="N29" s="51">
        <v>4358.21</v>
      </c>
      <c r="O29" s="44"/>
      <c r="P29" s="52"/>
      <c r="Q29" s="44"/>
      <c r="R29" s="52"/>
      <c r="S29" s="52"/>
      <c r="T29" s="53">
        <v>6290.69</v>
      </c>
      <c r="U29" s="54"/>
      <c r="V29" s="55">
        <f t="shared" si="3"/>
        <v>6290.69</v>
      </c>
      <c r="W29" s="56">
        <v>19081.5</v>
      </c>
      <c r="X29" s="57">
        <f t="shared" si="4"/>
        <v>22716.79212029821</v>
      </c>
      <c r="Y29" s="58">
        <f t="shared" si="5"/>
        <v>6955.105092169333</v>
      </c>
      <c r="Z29" s="59">
        <v>37218.96</v>
      </c>
      <c r="AA29" s="60">
        <f t="shared" si="6"/>
        <v>11034.146034300311</v>
      </c>
      <c r="AB29" s="75"/>
      <c r="AC29" s="77">
        <v>32957.84</v>
      </c>
      <c r="AD29" s="63">
        <v>16518.560000000005</v>
      </c>
      <c r="AE29" s="64"/>
      <c r="AF29" s="64"/>
      <c r="AG29" s="65">
        <v>22648.32</v>
      </c>
      <c r="AH29" s="65">
        <v>23222.71</v>
      </c>
      <c r="AI29" s="65">
        <v>6741.259999999998</v>
      </c>
      <c r="AJ29" s="66"/>
      <c r="AK29" s="67">
        <f t="shared" si="7"/>
        <v>2259.6455044631293</v>
      </c>
      <c r="AL29" s="56">
        <v>20549.32</v>
      </c>
      <c r="AM29" s="68">
        <f t="shared" si="8"/>
        <v>19783.380594441758</v>
      </c>
      <c r="AN29" s="56">
        <v>21891.59</v>
      </c>
      <c r="AO29" s="70">
        <f>AN29*97.183145036/100</f>
        <v>21274.935660386473</v>
      </c>
      <c r="AP29" s="71">
        <v>1533</v>
      </c>
      <c r="AQ29" s="71">
        <f>AP29*2.45/31*29</f>
        <v>3513.5370967741937</v>
      </c>
      <c r="AR29" s="72"/>
      <c r="AS29" s="72"/>
      <c r="AT29" s="44">
        <f aca="true" t="shared" si="10" ref="AT29:AT35">N29+P29+R29+S29+V29+X29+Y29+AA29+AC29+AD29+AE29+AF29+AG29+AH29+AI29+AK29+AM29+AO29+AQ29+AR29+AS29</f>
        <v>200275.13210283342</v>
      </c>
    </row>
    <row r="30" spans="1:46" s="73" customFormat="1" ht="17.25" customHeight="1">
      <c r="A30" s="41" t="s">
        <v>98</v>
      </c>
      <c r="B30" s="42" t="s">
        <v>99</v>
      </c>
      <c r="C30" s="43">
        <v>120</v>
      </c>
      <c r="D30" s="44">
        <v>5445.9</v>
      </c>
      <c r="E30" s="44"/>
      <c r="F30" s="44">
        <v>0</v>
      </c>
      <c r="G30" s="45">
        <v>1730095.8</v>
      </c>
      <c r="H30" s="46">
        <v>1537119.29</v>
      </c>
      <c r="I30" s="74"/>
      <c r="J30" s="74"/>
      <c r="K30" s="49">
        <f t="shared" si="0"/>
        <v>1730095.8</v>
      </c>
      <c r="L30" s="49">
        <f t="shared" si="1"/>
        <v>1537119.29</v>
      </c>
      <c r="M30" s="50">
        <f aca="true" t="shared" si="11" ref="M30:M65">K30-L30</f>
        <v>192976.51</v>
      </c>
      <c r="N30" s="51">
        <v>236023.25</v>
      </c>
      <c r="O30" s="44"/>
      <c r="P30" s="52"/>
      <c r="Q30" s="44"/>
      <c r="R30" s="52"/>
      <c r="S30" s="52"/>
      <c r="T30" s="53">
        <v>46072.28</v>
      </c>
      <c r="U30" s="54"/>
      <c r="V30" s="55">
        <f t="shared" si="3"/>
        <v>46072.28</v>
      </c>
      <c r="W30" s="56">
        <v>71232.72</v>
      </c>
      <c r="X30" s="57">
        <f t="shared" si="4"/>
        <v>84803.54754099043</v>
      </c>
      <c r="Y30" s="58">
        <f t="shared" si="5"/>
        <v>24707.314204279766</v>
      </c>
      <c r="Z30" s="59">
        <v>387204.39</v>
      </c>
      <c r="AA30" s="60">
        <f t="shared" si="6"/>
        <v>276304.29776661453</v>
      </c>
      <c r="AB30" s="75"/>
      <c r="AC30" s="77">
        <v>295303.37</v>
      </c>
      <c r="AD30" s="63">
        <v>8137.330000000016</v>
      </c>
      <c r="AE30" s="64">
        <v>400072.45</v>
      </c>
      <c r="AF30" s="64"/>
      <c r="AG30" s="65">
        <v>167862.76</v>
      </c>
      <c r="AH30" s="65">
        <v>166514.68</v>
      </c>
      <c r="AI30" s="65">
        <v>78074.71280000001</v>
      </c>
      <c r="AJ30" s="66"/>
      <c r="AK30" s="67">
        <f t="shared" si="7"/>
        <v>8027.164324507023</v>
      </c>
      <c r="AL30" s="56">
        <v>152268.36</v>
      </c>
      <c r="AM30" s="68">
        <f t="shared" si="8"/>
        <v>146592.8273233115</v>
      </c>
      <c r="AN30" s="56">
        <v>78979.56</v>
      </c>
      <c r="AO30" s="70">
        <f>AN30*97.183145036/100</f>
        <v>76754.82034359463</v>
      </c>
      <c r="AP30" s="71"/>
      <c r="AQ30" s="71">
        <f aca="true" t="shared" si="12" ref="AQ30:AQ39">(D30+F30)*2.45/31*29</f>
        <v>12481.651451612903</v>
      </c>
      <c r="AR30" s="72"/>
      <c r="AS30" s="72"/>
      <c r="AT30" s="44">
        <f t="shared" si="10"/>
        <v>2027732.4557549106</v>
      </c>
    </row>
    <row r="31" spans="1:46" s="73" customFormat="1" ht="17.25" customHeight="1">
      <c r="A31" s="41" t="s">
        <v>100</v>
      </c>
      <c r="B31" s="42" t="s">
        <v>101</v>
      </c>
      <c r="C31" s="43">
        <v>121</v>
      </c>
      <c r="D31" s="44">
        <v>5434.2</v>
      </c>
      <c r="E31" s="44"/>
      <c r="F31" s="44">
        <v>0</v>
      </c>
      <c r="G31" s="45">
        <v>1627440.39</v>
      </c>
      <c r="H31" s="46">
        <v>1424952.9</v>
      </c>
      <c r="I31" s="74"/>
      <c r="J31" s="74"/>
      <c r="K31" s="49">
        <f t="shared" si="0"/>
        <v>1627440.39</v>
      </c>
      <c r="L31" s="49">
        <f t="shared" si="1"/>
        <v>1424952.9</v>
      </c>
      <c r="M31" s="50">
        <f t="shared" si="11"/>
        <v>202487.49</v>
      </c>
      <c r="N31" s="51">
        <v>227474.75</v>
      </c>
      <c r="O31" s="44"/>
      <c r="P31" s="52"/>
      <c r="Q31" s="44"/>
      <c r="R31" s="52"/>
      <c r="S31" s="52"/>
      <c r="T31" s="53">
        <v>45973.36</v>
      </c>
      <c r="U31" s="54"/>
      <c r="V31" s="55">
        <f t="shared" si="3"/>
        <v>45973.36</v>
      </c>
      <c r="W31" s="56">
        <v>71080.08</v>
      </c>
      <c r="X31" s="57">
        <f t="shared" si="4"/>
        <v>84621.82749019557</v>
      </c>
      <c r="Y31" s="58">
        <f t="shared" si="5"/>
        <v>24654.232881414846</v>
      </c>
      <c r="Z31" s="59">
        <v>386372.13</v>
      </c>
      <c r="AA31" s="60">
        <f t="shared" si="6"/>
        <v>244302.74143340916</v>
      </c>
      <c r="AB31" s="61"/>
      <c r="AC31" s="77">
        <v>269943.67</v>
      </c>
      <c r="AD31" s="63">
        <v>67729.43000000005</v>
      </c>
      <c r="AE31" s="64">
        <v>405467.7</v>
      </c>
      <c r="AF31" s="64"/>
      <c r="AG31" s="65">
        <v>169795.65</v>
      </c>
      <c r="AH31" s="65">
        <v>168460.77</v>
      </c>
      <c r="AI31" s="65">
        <v>51598.818</v>
      </c>
      <c r="AJ31" s="66"/>
      <c r="AK31" s="67">
        <f t="shared" si="7"/>
        <v>8009.918722752173</v>
      </c>
      <c r="AL31" s="56">
        <v>151940.76</v>
      </c>
      <c r="AM31" s="68">
        <f t="shared" si="8"/>
        <v>146277.43803146444</v>
      </c>
      <c r="AN31" s="69"/>
      <c r="AO31" s="68"/>
      <c r="AP31" s="109"/>
      <c r="AQ31" s="71">
        <f t="shared" si="12"/>
        <v>12454.835806451614</v>
      </c>
      <c r="AR31" s="72"/>
      <c r="AS31" s="72"/>
      <c r="AT31" s="44">
        <f t="shared" si="10"/>
        <v>1926765.1423656875</v>
      </c>
    </row>
    <row r="32" spans="1:46" s="73" customFormat="1" ht="17.25" customHeight="1">
      <c r="A32" s="41" t="s">
        <v>102</v>
      </c>
      <c r="B32" s="42" t="s">
        <v>103</v>
      </c>
      <c r="C32" s="43">
        <v>79</v>
      </c>
      <c r="D32" s="44">
        <v>3785.7</v>
      </c>
      <c r="E32" s="44"/>
      <c r="F32" s="44">
        <v>0</v>
      </c>
      <c r="G32" s="45">
        <v>1163629.44</v>
      </c>
      <c r="H32" s="46">
        <v>1004952.91</v>
      </c>
      <c r="I32" s="74"/>
      <c r="J32" s="74"/>
      <c r="K32" s="49">
        <f t="shared" si="0"/>
        <v>1163629.44</v>
      </c>
      <c r="L32" s="49">
        <f t="shared" si="1"/>
        <v>1004952.91</v>
      </c>
      <c r="M32" s="50">
        <f t="shared" si="11"/>
        <v>158676.5299999999</v>
      </c>
      <c r="N32" s="51">
        <v>112427.97</v>
      </c>
      <c r="O32" s="44"/>
      <c r="P32" s="52"/>
      <c r="Q32" s="44"/>
      <c r="R32" s="52"/>
      <c r="S32" s="52"/>
      <c r="T32" s="53">
        <v>32027.02</v>
      </c>
      <c r="U32" s="54"/>
      <c r="V32" s="55">
        <f t="shared" si="3"/>
        <v>32027.02</v>
      </c>
      <c r="W32" s="56">
        <v>49516.79</v>
      </c>
      <c r="X32" s="57">
        <f t="shared" si="4"/>
        <v>58950.42973007685</v>
      </c>
      <c r="Y32" s="58">
        <f t="shared" si="5"/>
        <v>17175.210595703542</v>
      </c>
      <c r="Z32" s="59">
        <v>269163.93</v>
      </c>
      <c r="AA32" s="60">
        <f t="shared" si="6"/>
        <v>205376.27634637625</v>
      </c>
      <c r="AB32" s="61"/>
      <c r="AC32" s="77">
        <v>207999.25</v>
      </c>
      <c r="AD32" s="63">
        <v>9238.850000000006</v>
      </c>
      <c r="AE32" s="64">
        <v>286095.54</v>
      </c>
      <c r="AF32" s="64"/>
      <c r="AG32" s="65">
        <v>123027.34</v>
      </c>
      <c r="AH32" s="65">
        <v>122555.33</v>
      </c>
      <c r="AI32" s="65">
        <v>36584.75279999999</v>
      </c>
      <c r="AJ32" s="66"/>
      <c r="AK32" s="67">
        <f t="shared" si="7"/>
        <v>5580.057654985629</v>
      </c>
      <c r="AL32" s="56">
        <v>105848.87</v>
      </c>
      <c r="AM32" s="68">
        <f t="shared" si="8"/>
        <v>101903.5413678695</v>
      </c>
      <c r="AN32" s="69"/>
      <c r="AO32" s="68"/>
      <c r="AP32" s="109"/>
      <c r="AQ32" s="71">
        <f t="shared" si="12"/>
        <v>8676.580161290323</v>
      </c>
      <c r="AR32" s="72"/>
      <c r="AS32" s="72"/>
      <c r="AT32" s="44">
        <f t="shared" si="10"/>
        <v>1327618.1486563021</v>
      </c>
    </row>
    <row r="33" spans="1:46" s="73" customFormat="1" ht="17.25" customHeight="1">
      <c r="A33" s="41" t="s">
        <v>104</v>
      </c>
      <c r="B33" s="42" t="s">
        <v>105</v>
      </c>
      <c r="C33" s="43">
        <v>59</v>
      </c>
      <c r="D33" s="44">
        <v>2958.8</v>
      </c>
      <c r="E33" s="44"/>
      <c r="F33" s="44">
        <v>0</v>
      </c>
      <c r="G33" s="45">
        <v>879522.34</v>
      </c>
      <c r="H33" s="46">
        <v>728750.38</v>
      </c>
      <c r="I33" s="74"/>
      <c r="J33" s="74"/>
      <c r="K33" s="49">
        <f t="shared" si="0"/>
        <v>879522.34</v>
      </c>
      <c r="L33" s="49">
        <f t="shared" si="1"/>
        <v>728750.38</v>
      </c>
      <c r="M33" s="50">
        <f t="shared" si="11"/>
        <v>150771.95999999996</v>
      </c>
      <c r="N33" s="51">
        <v>95713.09</v>
      </c>
      <c r="O33" s="44"/>
      <c r="P33" s="52"/>
      <c r="Q33" s="44"/>
      <c r="R33" s="52"/>
      <c r="S33" s="52"/>
      <c r="T33" s="53">
        <v>25031.43</v>
      </c>
      <c r="U33" s="54"/>
      <c r="V33" s="55">
        <f t="shared" si="3"/>
        <v>25031.43</v>
      </c>
      <c r="W33" s="56">
        <v>38701.32</v>
      </c>
      <c r="X33" s="57">
        <f t="shared" si="4"/>
        <v>46074.46171533369</v>
      </c>
      <c r="Y33" s="58">
        <f t="shared" si="5"/>
        <v>13423.676760062246</v>
      </c>
      <c r="Z33" s="59">
        <v>210371.08</v>
      </c>
      <c r="AA33" s="60">
        <f t="shared" si="6"/>
        <v>183928.77931060563</v>
      </c>
      <c r="AB33" s="61"/>
      <c r="AC33" s="77">
        <v>138327.01</v>
      </c>
      <c r="AD33" s="63">
        <v>6561.290000000008</v>
      </c>
      <c r="AE33" s="64">
        <v>209022.5</v>
      </c>
      <c r="AF33" s="64"/>
      <c r="AG33" s="65">
        <v>92753.2</v>
      </c>
      <c r="AH33" s="65">
        <v>93488.66</v>
      </c>
      <c r="AI33" s="65">
        <v>4429.059999999983</v>
      </c>
      <c r="AJ33" s="66"/>
      <c r="AK33" s="67">
        <f t="shared" si="7"/>
        <v>4361.221066004036</v>
      </c>
      <c r="AL33" s="56">
        <v>82728.48</v>
      </c>
      <c r="AM33" s="68">
        <f t="shared" si="8"/>
        <v>79644.92284122604</v>
      </c>
      <c r="AN33" s="69"/>
      <c r="AO33" s="68"/>
      <c r="AP33" s="109"/>
      <c r="AQ33" s="71">
        <f t="shared" si="12"/>
        <v>6781.37870967742</v>
      </c>
      <c r="AR33" s="72"/>
      <c r="AS33" s="72"/>
      <c r="AT33" s="44">
        <f t="shared" si="10"/>
        <v>999540.6804029089</v>
      </c>
    </row>
    <row r="34" spans="1:46" s="73" customFormat="1" ht="17.25" customHeight="1">
      <c r="A34" s="41" t="s">
        <v>106</v>
      </c>
      <c r="B34" s="42" t="s">
        <v>107</v>
      </c>
      <c r="C34" s="43">
        <v>60</v>
      </c>
      <c r="D34" s="44">
        <v>2713.5</v>
      </c>
      <c r="E34" s="44"/>
      <c r="F34" s="44">
        <v>0</v>
      </c>
      <c r="G34" s="45">
        <v>1361300.22</v>
      </c>
      <c r="H34" s="46">
        <v>933079.02</v>
      </c>
      <c r="I34" s="74"/>
      <c r="J34" s="74"/>
      <c r="K34" s="49">
        <f t="shared" si="0"/>
        <v>1361300.22</v>
      </c>
      <c r="L34" s="49">
        <f t="shared" si="1"/>
        <v>933079.02</v>
      </c>
      <c r="M34" s="50">
        <f t="shared" si="11"/>
        <v>428221.19999999995</v>
      </c>
      <c r="N34" s="51">
        <v>80997.22</v>
      </c>
      <c r="O34" s="44"/>
      <c r="P34" s="52"/>
      <c r="Q34" s="44"/>
      <c r="R34" s="52"/>
      <c r="S34" s="52"/>
      <c r="T34" s="53">
        <v>22956.21</v>
      </c>
      <c r="U34" s="54"/>
      <c r="V34" s="55">
        <f t="shared" si="3"/>
        <v>22956.21</v>
      </c>
      <c r="W34" s="56">
        <v>35492.88</v>
      </c>
      <c r="X34" s="57">
        <f t="shared" si="4"/>
        <v>42254.76910676258</v>
      </c>
      <c r="Y34" s="58">
        <f t="shared" si="5"/>
        <v>12310.783725979756</v>
      </c>
      <c r="Z34" s="59">
        <v>251541.75</v>
      </c>
      <c r="AA34" s="60">
        <f t="shared" si="6"/>
        <v>191510.5724720383</v>
      </c>
      <c r="AB34" s="61"/>
      <c r="AC34" s="77">
        <v>252259.17</v>
      </c>
      <c r="AD34" s="63">
        <v>8976.540000000008</v>
      </c>
      <c r="AE34" s="64">
        <v>462320.79999999993</v>
      </c>
      <c r="AF34" s="64"/>
      <c r="AG34" s="65">
        <v>116630.2</v>
      </c>
      <c r="AH34" s="65">
        <v>127070.96</v>
      </c>
      <c r="AI34" s="65">
        <v>35507.08</v>
      </c>
      <c r="AJ34" s="66"/>
      <c r="AK34" s="67">
        <f t="shared" si="7"/>
        <v>3999.653022374595</v>
      </c>
      <c r="AL34" s="56">
        <v>75869.76</v>
      </c>
      <c r="AM34" s="68">
        <f t="shared" si="8"/>
        <v>73041.84944752204</v>
      </c>
      <c r="AN34" s="69"/>
      <c r="AO34" s="68"/>
      <c r="AP34" s="109"/>
      <c r="AQ34" s="71">
        <f t="shared" si="12"/>
        <v>6219.166935483871</v>
      </c>
      <c r="AR34" s="72"/>
      <c r="AS34" s="72"/>
      <c r="AT34" s="44">
        <f t="shared" si="10"/>
        <v>1436054.974710161</v>
      </c>
    </row>
    <row r="35" spans="1:46" s="73" customFormat="1" ht="17.25" customHeight="1">
      <c r="A35" s="41" t="s">
        <v>108</v>
      </c>
      <c r="B35" s="42" t="s">
        <v>109</v>
      </c>
      <c r="C35" s="43">
        <v>61</v>
      </c>
      <c r="D35" s="44">
        <v>2708</v>
      </c>
      <c r="E35" s="44"/>
      <c r="F35" s="44">
        <v>0</v>
      </c>
      <c r="G35" s="45">
        <v>825548.92</v>
      </c>
      <c r="H35" s="46">
        <v>717114.35</v>
      </c>
      <c r="I35" s="74"/>
      <c r="J35" s="74"/>
      <c r="K35" s="49">
        <f t="shared" si="0"/>
        <v>825548.92</v>
      </c>
      <c r="L35" s="49">
        <f t="shared" si="1"/>
        <v>717114.35</v>
      </c>
      <c r="M35" s="50">
        <f t="shared" si="11"/>
        <v>108434.57000000007</v>
      </c>
      <c r="N35" s="51">
        <v>97753.89</v>
      </c>
      <c r="O35" s="44"/>
      <c r="P35" s="52"/>
      <c r="Q35" s="44"/>
      <c r="R35" s="52"/>
      <c r="S35" s="52"/>
      <c r="T35" s="53">
        <v>22909.7</v>
      </c>
      <c r="U35" s="54"/>
      <c r="V35" s="55">
        <f t="shared" si="3"/>
        <v>22909.7</v>
      </c>
      <c r="W35" s="56">
        <v>35421.6</v>
      </c>
      <c r="X35" s="57">
        <f t="shared" si="4"/>
        <v>42169.90927172157</v>
      </c>
      <c r="Y35" s="58">
        <f t="shared" si="5"/>
        <v>12285.830967368041</v>
      </c>
      <c r="Z35" s="59">
        <v>192539.55</v>
      </c>
      <c r="AA35" s="60">
        <f t="shared" si="6"/>
        <v>138771.26935707964</v>
      </c>
      <c r="AB35" s="61"/>
      <c r="AC35" s="77">
        <v>157560.26</v>
      </c>
      <c r="AD35" s="63">
        <v>10197.73999999999</v>
      </c>
      <c r="AE35" s="64">
        <v>239880.95</v>
      </c>
      <c r="AF35" s="64"/>
      <c r="AG35" s="65">
        <v>80469.57</v>
      </c>
      <c r="AH35" s="65">
        <v>79603.72</v>
      </c>
      <c r="AI35" s="65">
        <v>31211.219599999982</v>
      </c>
      <c r="AJ35" s="66"/>
      <c r="AK35" s="67">
        <f t="shared" si="7"/>
        <v>3991.54611556676</v>
      </c>
      <c r="AL35" s="56">
        <v>75716.4</v>
      </c>
      <c r="AM35" s="68">
        <f t="shared" si="8"/>
        <v>72894.20566914087</v>
      </c>
      <c r="AN35" s="69"/>
      <c r="AO35" s="68"/>
      <c r="AP35" s="109"/>
      <c r="AQ35" s="71">
        <f t="shared" si="12"/>
        <v>6206.561290322581</v>
      </c>
      <c r="AR35" s="72"/>
      <c r="AS35" s="72"/>
      <c r="AT35" s="44">
        <f t="shared" si="10"/>
        <v>995906.3722711995</v>
      </c>
    </row>
    <row r="36" spans="1:46" s="73" customFormat="1" ht="17.25" customHeight="1">
      <c r="A36" s="41" t="s">
        <v>110</v>
      </c>
      <c r="B36" s="42" t="s">
        <v>111</v>
      </c>
      <c r="C36" s="43">
        <v>80</v>
      </c>
      <c r="D36" s="44">
        <v>3497.6</v>
      </c>
      <c r="E36" s="44"/>
      <c r="F36" s="44">
        <v>0</v>
      </c>
      <c r="G36" s="45">
        <v>1757847.17</v>
      </c>
      <c r="H36" s="46">
        <v>1335054.89</v>
      </c>
      <c r="I36" s="74"/>
      <c r="J36" s="74"/>
      <c r="K36" s="49">
        <f t="shared" si="0"/>
        <v>1757847.17</v>
      </c>
      <c r="L36" s="49">
        <f t="shared" si="1"/>
        <v>1335054.89</v>
      </c>
      <c r="M36" s="50">
        <f t="shared" si="11"/>
        <v>422792.28</v>
      </c>
      <c r="N36" s="51">
        <v>178371.93</v>
      </c>
      <c r="O36" s="44"/>
      <c r="P36" s="52"/>
      <c r="Q36" s="44"/>
      <c r="R36" s="52"/>
      <c r="S36" s="52"/>
      <c r="T36" s="53">
        <v>29602.47</v>
      </c>
      <c r="U36" s="54"/>
      <c r="V36" s="55">
        <f t="shared" si="3"/>
        <v>29602.47</v>
      </c>
      <c r="W36" s="56">
        <v>45768.83</v>
      </c>
      <c r="X36" s="57">
        <f t="shared" si="4"/>
        <v>54488.43103001696</v>
      </c>
      <c r="Y36" s="58">
        <f t="shared" si="5"/>
        <v>15868.13973096989</v>
      </c>
      <c r="Z36" s="59">
        <v>324367.15</v>
      </c>
      <c r="AA36" s="60">
        <f t="shared" si="6"/>
        <v>212456.146085324</v>
      </c>
      <c r="AB36" s="61"/>
      <c r="AC36" s="77">
        <v>327945.91</v>
      </c>
      <c r="AD36" s="63">
        <v>15061.22000000003</v>
      </c>
      <c r="AE36" s="64">
        <v>680532.93</v>
      </c>
      <c r="AF36" s="64"/>
      <c r="AG36" s="65">
        <v>158254.3</v>
      </c>
      <c r="AH36" s="65">
        <v>155812.15</v>
      </c>
      <c r="AI36" s="65">
        <v>78883.47820000001</v>
      </c>
      <c r="AJ36" s="66"/>
      <c r="AK36" s="67">
        <f t="shared" si="7"/>
        <v>5155.403136560672</v>
      </c>
      <c r="AL36" s="56">
        <v>97835.4</v>
      </c>
      <c r="AM36" s="68">
        <f t="shared" si="8"/>
        <v>94188.75922947557</v>
      </c>
      <c r="AN36" s="69"/>
      <c r="AO36" s="68" t="s">
        <v>59</v>
      </c>
      <c r="AP36" s="109"/>
      <c r="AQ36" s="71">
        <f t="shared" si="12"/>
        <v>8016.273548387097</v>
      </c>
      <c r="AR36" s="72"/>
      <c r="AS36" s="72"/>
      <c r="AT36" s="44">
        <f>N36+P36+R36+S36+V36+X36+Y36+AA36+AC36+AD36+AE36+AF36+AG36+AH36+AI36+AK36+AM36+AQ36+AR36+AS36</f>
        <v>2014637.5409607342</v>
      </c>
    </row>
    <row r="37" spans="1:46" s="73" customFormat="1" ht="17.25" customHeight="1">
      <c r="A37" s="41" t="s">
        <v>112</v>
      </c>
      <c r="B37" s="42" t="s">
        <v>113</v>
      </c>
      <c r="C37" s="43">
        <v>80</v>
      </c>
      <c r="D37" s="44">
        <v>3540.4</v>
      </c>
      <c r="E37" s="44"/>
      <c r="F37" s="44">
        <v>0</v>
      </c>
      <c r="G37" s="45">
        <v>1027937.99</v>
      </c>
      <c r="H37" s="46">
        <v>914100.59</v>
      </c>
      <c r="I37" s="74"/>
      <c r="J37" s="74"/>
      <c r="K37" s="49">
        <f t="shared" si="0"/>
        <v>1027937.99</v>
      </c>
      <c r="L37" s="49">
        <f t="shared" si="1"/>
        <v>914100.59</v>
      </c>
      <c r="M37" s="50">
        <f t="shared" si="11"/>
        <v>113837.40000000002</v>
      </c>
      <c r="N37" s="51">
        <v>208974.04</v>
      </c>
      <c r="O37" s="44"/>
      <c r="P37" s="52"/>
      <c r="Q37" s="44"/>
      <c r="R37" s="52"/>
      <c r="S37" s="52"/>
      <c r="T37" s="53">
        <v>29951.8</v>
      </c>
      <c r="U37" s="54"/>
      <c r="V37" s="55">
        <f t="shared" si="3"/>
        <v>29951.8</v>
      </c>
      <c r="W37" s="56">
        <v>46309.2</v>
      </c>
      <c r="X37" s="57">
        <f t="shared" si="4"/>
        <v>55131.74905837141</v>
      </c>
      <c r="Y37" s="58">
        <f t="shared" si="5"/>
        <v>16062.317561621054</v>
      </c>
      <c r="Z37" s="59">
        <v>251723.16</v>
      </c>
      <c r="AA37" s="60">
        <f t="shared" si="6"/>
        <v>202319.91656410776</v>
      </c>
      <c r="AB37" s="61"/>
      <c r="AC37" s="77">
        <v>191084.36</v>
      </c>
      <c r="AD37" s="63">
        <v>423.94000000003143</v>
      </c>
      <c r="AE37" s="64">
        <v>279173.57</v>
      </c>
      <c r="AF37" s="64"/>
      <c r="AG37" s="65">
        <v>87029.64</v>
      </c>
      <c r="AH37" s="65">
        <v>85783.54</v>
      </c>
      <c r="AI37" s="65">
        <v>31561.116200000004</v>
      </c>
      <c r="AJ37" s="66"/>
      <c r="AK37" s="67">
        <f t="shared" si="7"/>
        <v>5218.489611356188</v>
      </c>
      <c r="AL37" s="56">
        <v>98990.28</v>
      </c>
      <c r="AM37" s="68">
        <f t="shared" si="8"/>
        <v>95300.5931286464</v>
      </c>
      <c r="AN37" s="56"/>
      <c r="AO37" s="68" t="s">
        <v>59</v>
      </c>
      <c r="AP37" s="109"/>
      <c r="AQ37" s="71">
        <f t="shared" si="12"/>
        <v>8114.368387096776</v>
      </c>
      <c r="AR37" s="72"/>
      <c r="AS37" s="72"/>
      <c r="AT37" s="44">
        <f>N37+P37+R37+S37+V37+X37+Y37+AA37+AC37+AD37+AE37+AF37+AG37+AH37+AI37+AK37+AM37+AQ37+AR37+AS37</f>
        <v>1296129.4405111999</v>
      </c>
    </row>
    <row r="38" spans="1:46" s="73" customFormat="1" ht="17.25" customHeight="1">
      <c r="A38" s="41" t="s">
        <v>114</v>
      </c>
      <c r="B38" s="42" t="s">
        <v>115</v>
      </c>
      <c r="C38" s="43">
        <v>71</v>
      </c>
      <c r="D38" s="44">
        <v>2999</v>
      </c>
      <c r="E38" s="44"/>
      <c r="F38" s="44">
        <v>0</v>
      </c>
      <c r="G38" s="45">
        <v>964254.69</v>
      </c>
      <c r="H38" s="46">
        <v>815158.07</v>
      </c>
      <c r="I38" s="74"/>
      <c r="J38" s="74"/>
      <c r="K38" s="49">
        <f t="shared" si="0"/>
        <v>964254.69</v>
      </c>
      <c r="L38" s="49">
        <f t="shared" si="1"/>
        <v>815158.07</v>
      </c>
      <c r="M38" s="50">
        <f t="shared" si="11"/>
        <v>149096.62</v>
      </c>
      <c r="N38" s="51">
        <v>194708.77</v>
      </c>
      <c r="O38" s="44"/>
      <c r="P38" s="52"/>
      <c r="Q38" s="44"/>
      <c r="R38" s="52"/>
      <c r="S38" s="52"/>
      <c r="T38" s="53">
        <v>25088.94</v>
      </c>
      <c r="U38" s="54"/>
      <c r="V38" s="55">
        <f t="shared" si="3"/>
        <v>25088.94</v>
      </c>
      <c r="W38" s="56">
        <v>38790.96</v>
      </c>
      <c r="X38" s="57">
        <f t="shared" si="4"/>
        <v>46181.179386673124</v>
      </c>
      <c r="Y38" s="58">
        <f t="shared" si="5"/>
        <v>13606.058741187871</v>
      </c>
      <c r="Z38" s="59">
        <v>210855.01</v>
      </c>
      <c r="AA38" s="60">
        <f t="shared" si="6"/>
        <v>169426.8006465776</v>
      </c>
      <c r="AB38" s="61"/>
      <c r="AC38" s="77">
        <v>167623.36</v>
      </c>
      <c r="AD38" s="63">
        <v>20887.94000000003</v>
      </c>
      <c r="AE38" s="64">
        <v>304432.88</v>
      </c>
      <c r="AF38" s="64"/>
      <c r="AG38" s="65">
        <v>117868.82</v>
      </c>
      <c r="AH38" s="65">
        <v>122530.96</v>
      </c>
      <c r="AI38" s="65">
        <v>5903.5199999999895</v>
      </c>
      <c r="AJ38" s="66"/>
      <c r="AK38" s="67">
        <f t="shared" si="7"/>
        <v>4420.47518485403</v>
      </c>
      <c r="AL38" s="56">
        <v>82919.04</v>
      </c>
      <c r="AM38" s="68">
        <f t="shared" si="8"/>
        <v>79828.38005567774</v>
      </c>
      <c r="AN38" s="56"/>
      <c r="AO38" s="68" t="s">
        <v>59</v>
      </c>
      <c r="AP38" s="109"/>
      <c r="AQ38" s="71">
        <f t="shared" si="12"/>
        <v>6873.514516129033</v>
      </c>
      <c r="AR38" s="72"/>
      <c r="AS38" s="72"/>
      <c r="AT38" s="44">
        <f>N38+P38+R38+S38+V38+X38+Y38+AA38+AC38+AD38+AE38+AF38+AG38+AH38+AI38+AK38+AM38+AQ38+AR38+AS38</f>
        <v>1279381.5985310995</v>
      </c>
    </row>
    <row r="39" spans="1:46" s="73" customFormat="1" ht="17.25" customHeight="1">
      <c r="A39" s="41" t="s">
        <v>116</v>
      </c>
      <c r="B39" s="42" t="s">
        <v>117</v>
      </c>
      <c r="C39" s="43">
        <v>119</v>
      </c>
      <c r="D39" s="44">
        <v>5714.7</v>
      </c>
      <c r="E39" s="44"/>
      <c r="F39" s="44">
        <v>0</v>
      </c>
      <c r="G39" s="45">
        <v>1757520.09</v>
      </c>
      <c r="H39" s="46">
        <v>1512647.28</v>
      </c>
      <c r="I39" s="74"/>
      <c r="J39" s="74"/>
      <c r="K39" s="49">
        <f t="shared" si="0"/>
        <v>1757520.09</v>
      </c>
      <c r="L39" s="49">
        <f t="shared" si="1"/>
        <v>1512647.28</v>
      </c>
      <c r="M39" s="50">
        <f t="shared" si="11"/>
        <v>244872.81000000006</v>
      </c>
      <c r="N39" s="51">
        <v>256528.33</v>
      </c>
      <c r="O39" s="44"/>
      <c r="P39" s="52"/>
      <c r="Q39" s="44"/>
      <c r="R39" s="52"/>
      <c r="S39" s="52"/>
      <c r="T39" s="53">
        <v>48346.4</v>
      </c>
      <c r="U39" s="54"/>
      <c r="V39" s="55">
        <f t="shared" si="3"/>
        <v>48346.4</v>
      </c>
      <c r="W39" s="56">
        <v>74748.24</v>
      </c>
      <c r="X39" s="57">
        <f t="shared" si="4"/>
        <v>88988.82317627859</v>
      </c>
      <c r="Y39" s="58">
        <f t="shared" si="5"/>
        <v>25926.823570612312</v>
      </c>
      <c r="Z39" s="59">
        <v>406315.56</v>
      </c>
      <c r="AA39" s="60">
        <f t="shared" si="6"/>
        <v>316061.9932758637</v>
      </c>
      <c r="AB39" s="61"/>
      <c r="AC39" s="77">
        <v>280312.52</v>
      </c>
      <c r="AD39" s="63">
        <v>15102.880000000005</v>
      </c>
      <c r="AE39" s="64">
        <v>421018.72</v>
      </c>
      <c r="AF39" s="64"/>
      <c r="AG39" s="65">
        <v>202860.34</v>
      </c>
      <c r="AH39" s="65">
        <v>202496.4</v>
      </c>
      <c r="AI39" s="65">
        <v>47669.07959999997</v>
      </c>
      <c r="AJ39" s="66"/>
      <c r="AK39" s="67">
        <f t="shared" si="7"/>
        <v>8423.370969951759</v>
      </c>
      <c r="AL39" s="56">
        <v>159783.35</v>
      </c>
      <c r="AM39" s="68">
        <f t="shared" si="8"/>
        <v>153827.70941836011</v>
      </c>
      <c r="AN39" s="69"/>
      <c r="AO39" s="68" t="s">
        <v>59</v>
      </c>
      <c r="AP39" s="109"/>
      <c r="AQ39" s="71">
        <f t="shared" si="12"/>
        <v>13097.72370967742</v>
      </c>
      <c r="AR39" s="72"/>
      <c r="AS39" s="72"/>
      <c r="AT39" s="44">
        <f>N39+P39+R39+S39+V39+X39+Y39+AA39+AC39+AD39+AE39+AF39+AG39+AH39+AI39+AK39+AM39+AQ39+AR39+AS39</f>
        <v>2080661.1137207441</v>
      </c>
    </row>
    <row r="40" spans="1:46" s="73" customFormat="1" ht="17.25" customHeight="1">
      <c r="A40" s="41" t="s">
        <v>118</v>
      </c>
      <c r="B40" s="42" t="s">
        <v>119</v>
      </c>
      <c r="C40" s="43">
        <v>60</v>
      </c>
      <c r="D40" s="44">
        <v>2853.2</v>
      </c>
      <c r="E40" s="44"/>
      <c r="F40" s="44">
        <v>0</v>
      </c>
      <c r="G40" s="45">
        <v>853292.99</v>
      </c>
      <c r="H40" s="46">
        <v>745346.25</v>
      </c>
      <c r="I40" s="74"/>
      <c r="J40" s="74"/>
      <c r="K40" s="49">
        <f t="shared" si="0"/>
        <v>853292.99</v>
      </c>
      <c r="L40" s="49">
        <f t="shared" si="1"/>
        <v>745346.25</v>
      </c>
      <c r="M40" s="50">
        <f t="shared" si="11"/>
        <v>107946.73999999999</v>
      </c>
      <c r="N40" s="51">
        <v>123523.96</v>
      </c>
      <c r="O40" s="44"/>
      <c r="P40" s="52"/>
      <c r="Q40" s="44"/>
      <c r="R40" s="52"/>
      <c r="S40" s="52"/>
      <c r="T40" s="53">
        <v>24138.04</v>
      </c>
      <c r="U40" s="54"/>
      <c r="V40" s="55">
        <f t="shared" si="3"/>
        <v>24138.04</v>
      </c>
      <c r="W40" s="56">
        <v>37320.48</v>
      </c>
      <c r="X40" s="57">
        <f t="shared" si="4"/>
        <v>44430.55241934582</v>
      </c>
      <c r="Y40" s="58">
        <f t="shared" si="5"/>
        <v>12944.583794717317</v>
      </c>
      <c r="Z40" s="59">
        <v>202863.15</v>
      </c>
      <c r="AA40" s="60">
        <f t="shared" si="6"/>
        <v>158450.47832288351</v>
      </c>
      <c r="AB40" s="61"/>
      <c r="AC40" s="77">
        <v>129459.92</v>
      </c>
      <c r="AD40" s="63">
        <v>5038.780000000013</v>
      </c>
      <c r="AE40" s="64">
        <v>209721.17</v>
      </c>
      <c r="AF40" s="64"/>
      <c r="AG40" s="65">
        <v>85610.12999999999</v>
      </c>
      <c r="AH40" s="65">
        <v>84956.91</v>
      </c>
      <c r="AI40" s="65">
        <v>25613.910800000012</v>
      </c>
      <c r="AJ40" s="66"/>
      <c r="AK40" s="67">
        <f t="shared" si="7"/>
        <v>4205.568455293604</v>
      </c>
      <c r="AL40" s="56">
        <v>79776.12</v>
      </c>
      <c r="AM40" s="68">
        <f t="shared" si="8"/>
        <v>76802.60681656896</v>
      </c>
      <c r="AN40" s="56">
        <v>18118</v>
      </c>
      <c r="AO40" s="70">
        <f>AN40*97.183145036/100</f>
        <v>17607.64221762248</v>
      </c>
      <c r="AP40" s="71">
        <v>2853.1</v>
      </c>
      <c r="AQ40" s="71">
        <f>AP40*2.45/31*29</f>
        <v>6539.121129032258</v>
      </c>
      <c r="AR40" s="72"/>
      <c r="AS40" s="72"/>
      <c r="AT40" s="44">
        <f aca="true" t="shared" si="13" ref="AT40:AT62">N40+P40+R40+S40+V40+X40+Y40+AA40+AC40+AD40+AE40+AF40+AG40+AH40+AI40+AK40+AM40+AO40+AQ40+AR40+AS40</f>
        <v>1009043.3739554641</v>
      </c>
    </row>
    <row r="41" spans="1:46" s="73" customFormat="1" ht="17.25" customHeight="1">
      <c r="A41" s="41" t="s">
        <v>120</v>
      </c>
      <c r="B41" s="42" t="s">
        <v>121</v>
      </c>
      <c r="C41" s="43">
        <v>80</v>
      </c>
      <c r="D41" s="44">
        <v>3795.6</v>
      </c>
      <c r="E41" s="44"/>
      <c r="F41" s="44">
        <v>0</v>
      </c>
      <c r="G41" s="45">
        <v>1972538.37</v>
      </c>
      <c r="H41" s="46">
        <v>1544701.81</v>
      </c>
      <c r="I41" s="74"/>
      <c r="J41" s="74"/>
      <c r="K41" s="49">
        <f t="shared" si="0"/>
        <v>1972538.37</v>
      </c>
      <c r="L41" s="49">
        <f t="shared" si="1"/>
        <v>1544701.81</v>
      </c>
      <c r="M41" s="50">
        <f t="shared" si="11"/>
        <v>427836.56000000006</v>
      </c>
      <c r="N41" s="51">
        <v>110013.01</v>
      </c>
      <c r="O41" s="44"/>
      <c r="P41" s="52"/>
      <c r="Q41" s="44"/>
      <c r="R41" s="52"/>
      <c r="S41" s="52"/>
      <c r="T41" s="53">
        <v>32110.78</v>
      </c>
      <c r="U41" s="54"/>
      <c r="V41" s="55">
        <f t="shared" si="3"/>
        <v>32110.78</v>
      </c>
      <c r="W41" s="56">
        <v>49646.76</v>
      </c>
      <c r="X41" s="57">
        <f t="shared" si="4"/>
        <v>59105.16082940737</v>
      </c>
      <c r="Y41" s="58">
        <f t="shared" si="5"/>
        <v>17220.12556120463</v>
      </c>
      <c r="Z41" s="59">
        <v>351852.76</v>
      </c>
      <c r="AA41" s="60">
        <f t="shared" si="6"/>
        <v>292724.69690761116</v>
      </c>
      <c r="AB41" s="61"/>
      <c r="AC41" s="77">
        <v>352957.36</v>
      </c>
      <c r="AD41" s="63">
        <v>15600.140000000014</v>
      </c>
      <c r="AE41" s="64">
        <v>774033.3</v>
      </c>
      <c r="AF41" s="64"/>
      <c r="AG41" s="65">
        <v>206156.99000000002</v>
      </c>
      <c r="AH41" s="65">
        <v>202999.27</v>
      </c>
      <c r="AI41" s="65">
        <v>20282.25351999997</v>
      </c>
      <c r="AJ41" s="66"/>
      <c r="AK41" s="67">
        <f t="shared" si="7"/>
        <v>5594.650087239732</v>
      </c>
      <c r="AL41" s="56">
        <v>106125.61</v>
      </c>
      <c r="AM41" s="68">
        <f t="shared" si="8"/>
        <v>102169.96637588466</v>
      </c>
      <c r="AN41" s="69"/>
      <c r="AO41" s="68"/>
      <c r="AP41" s="109"/>
      <c r="AQ41" s="71">
        <f>(D41+F41)*2.45/31*29</f>
        <v>8699.270322580645</v>
      </c>
      <c r="AR41" s="72"/>
      <c r="AS41" s="72"/>
      <c r="AT41" s="44">
        <f t="shared" si="13"/>
        <v>2199666.9736039285</v>
      </c>
    </row>
    <row r="42" spans="1:46" s="73" customFormat="1" ht="17.25" customHeight="1">
      <c r="A42" s="41" t="s">
        <v>122</v>
      </c>
      <c r="B42" s="42" t="s">
        <v>123</v>
      </c>
      <c r="C42" s="43">
        <v>150</v>
      </c>
      <c r="D42" s="44">
        <v>2545.9</v>
      </c>
      <c r="E42" s="44"/>
      <c r="F42" s="44">
        <v>84.2</v>
      </c>
      <c r="G42" s="45">
        <v>209603.56</v>
      </c>
      <c r="H42" s="46">
        <v>160776.96</v>
      </c>
      <c r="I42" s="74"/>
      <c r="J42" s="74"/>
      <c r="K42" s="49">
        <f t="shared" si="0"/>
        <v>209603.56</v>
      </c>
      <c r="L42" s="49">
        <f t="shared" si="1"/>
        <v>160776.96</v>
      </c>
      <c r="M42" s="50">
        <f t="shared" si="11"/>
        <v>48826.600000000006</v>
      </c>
      <c r="N42" s="51">
        <v>138218.15</v>
      </c>
      <c r="O42" s="44"/>
      <c r="P42" s="52"/>
      <c r="Q42" s="44"/>
      <c r="R42" s="52"/>
      <c r="S42" s="52"/>
      <c r="T42" s="53">
        <v>16782.34</v>
      </c>
      <c r="U42" s="54"/>
      <c r="V42" s="55">
        <f t="shared" si="3"/>
        <v>16782.34</v>
      </c>
      <c r="W42" s="56">
        <v>20702.46</v>
      </c>
      <c r="X42" s="57">
        <f t="shared" si="4"/>
        <v>24646.56762826764</v>
      </c>
      <c r="Y42" s="58">
        <f t="shared" si="5"/>
        <v>11550.405118102768</v>
      </c>
      <c r="Z42" s="59">
        <v>36322.26</v>
      </c>
      <c r="AA42" s="60">
        <f t="shared" si="6"/>
        <v>30717.415724311053</v>
      </c>
      <c r="AB42" s="61"/>
      <c r="AC42" s="77"/>
      <c r="AD42" s="63"/>
      <c r="AE42" s="64"/>
      <c r="AF42" s="64"/>
      <c r="AG42" s="65"/>
      <c r="AH42" s="65"/>
      <c r="AI42" s="65"/>
      <c r="AJ42" s="66"/>
      <c r="AK42" s="67">
        <f t="shared" si="7"/>
        <v>3752.613462194023</v>
      </c>
      <c r="AL42" s="56">
        <v>38145.99</v>
      </c>
      <c r="AM42" s="68">
        <f t="shared" si="8"/>
        <v>36724.16597346138</v>
      </c>
      <c r="AN42" s="69"/>
      <c r="AO42" s="68"/>
      <c r="AP42" s="109"/>
      <c r="AQ42" s="71">
        <f>(D42+F42)*2.45/31*29</f>
        <v>6028.019516129032</v>
      </c>
      <c r="AR42" s="72"/>
      <c r="AS42" s="72"/>
      <c r="AT42" s="44">
        <f t="shared" si="13"/>
        <v>268419.6774224659</v>
      </c>
    </row>
    <row r="43" spans="1:46" s="73" customFormat="1" ht="17.25" customHeight="1">
      <c r="A43" s="41" t="s">
        <v>124</v>
      </c>
      <c r="B43" s="42" t="s">
        <v>125</v>
      </c>
      <c r="C43" s="43">
        <v>120</v>
      </c>
      <c r="D43" s="44">
        <v>5164.9</v>
      </c>
      <c r="E43" s="44"/>
      <c r="F43" s="44">
        <v>0</v>
      </c>
      <c r="G43" s="45">
        <v>1515315.87</v>
      </c>
      <c r="H43" s="46">
        <v>1335010.75</v>
      </c>
      <c r="I43" s="74"/>
      <c r="J43" s="74"/>
      <c r="K43" s="49">
        <f t="shared" si="0"/>
        <v>1515315.87</v>
      </c>
      <c r="L43" s="49">
        <f t="shared" si="1"/>
        <v>1335010.75</v>
      </c>
      <c r="M43" s="50">
        <f t="shared" si="11"/>
        <v>180305.1200000001</v>
      </c>
      <c r="N43" s="51">
        <v>281088.79</v>
      </c>
      <c r="O43" s="44"/>
      <c r="P43" s="52"/>
      <c r="Q43" s="44"/>
      <c r="R43" s="52"/>
      <c r="S43" s="52"/>
      <c r="T43" s="53">
        <v>43699.28</v>
      </c>
      <c r="U43" s="54"/>
      <c r="V43" s="55">
        <f t="shared" si="3"/>
        <v>43699.28</v>
      </c>
      <c r="W43" s="56">
        <v>67563.9</v>
      </c>
      <c r="X43" s="57">
        <f t="shared" si="4"/>
        <v>80435.76611569407</v>
      </c>
      <c r="Y43" s="58">
        <f t="shared" si="5"/>
        <v>23432.455082481236</v>
      </c>
      <c r="Z43" s="59">
        <v>367249.81</v>
      </c>
      <c r="AA43" s="60">
        <f t="shared" si="6"/>
        <v>299710.73802576214</v>
      </c>
      <c r="AB43" s="61"/>
      <c r="AC43" s="77">
        <v>254997.49</v>
      </c>
      <c r="AD43" s="77">
        <v>3033.110000000015</v>
      </c>
      <c r="AE43" s="64">
        <v>374544.12</v>
      </c>
      <c r="AF43" s="64"/>
      <c r="AG43" s="65">
        <v>146556.84</v>
      </c>
      <c r="AH43" s="65">
        <v>144951.15</v>
      </c>
      <c r="AI43" s="65">
        <v>38820.715799999976</v>
      </c>
      <c r="AJ43" s="66"/>
      <c r="AK43" s="67">
        <f t="shared" si="7"/>
        <v>7612.9750857794525</v>
      </c>
      <c r="AL43" s="56">
        <v>144425.22</v>
      </c>
      <c r="AM43" s="68">
        <f t="shared" si="8"/>
        <v>139042.026436689</v>
      </c>
      <c r="AN43" s="56"/>
      <c r="AO43" s="68"/>
      <c r="AP43" s="109">
        <v>5165.9</v>
      </c>
      <c r="AQ43" s="71">
        <f>AP43*2.45/31*29</f>
        <v>11839.909516129032</v>
      </c>
      <c r="AR43" s="72"/>
      <c r="AS43" s="72"/>
      <c r="AT43" s="44">
        <f t="shared" si="13"/>
        <v>1849765.3660625347</v>
      </c>
    </row>
    <row r="44" spans="1:46" s="73" customFormat="1" ht="17.25" customHeight="1">
      <c r="A44" s="41" t="s">
        <v>126</v>
      </c>
      <c r="B44" s="42" t="s">
        <v>127</v>
      </c>
      <c r="C44" s="43">
        <v>60</v>
      </c>
      <c r="D44" s="44">
        <v>2578.4</v>
      </c>
      <c r="E44" s="44"/>
      <c r="F44" s="44">
        <v>0</v>
      </c>
      <c r="G44" s="45">
        <v>1234910.71</v>
      </c>
      <c r="H44" s="46">
        <v>1098724.01</v>
      </c>
      <c r="I44" s="74"/>
      <c r="J44" s="74"/>
      <c r="K44" s="49">
        <f t="shared" si="0"/>
        <v>1234910.71</v>
      </c>
      <c r="L44" s="49">
        <f t="shared" si="1"/>
        <v>1098724.01</v>
      </c>
      <c r="M44" s="50">
        <f t="shared" si="11"/>
        <v>136186.69999999995</v>
      </c>
      <c r="N44" s="51">
        <v>87627.03</v>
      </c>
      <c r="O44" s="44"/>
      <c r="P44" s="52"/>
      <c r="Q44" s="44"/>
      <c r="R44" s="52"/>
      <c r="S44" s="52"/>
      <c r="T44" s="53">
        <v>21813.24</v>
      </c>
      <c r="U44" s="54"/>
      <c r="V44" s="55">
        <f t="shared" si="3"/>
        <v>21813.24</v>
      </c>
      <c r="W44" s="56">
        <v>33726.25</v>
      </c>
      <c r="X44" s="57">
        <f t="shared" si="4"/>
        <v>40151.57143029676</v>
      </c>
      <c r="Y44" s="58">
        <f t="shared" si="5"/>
        <v>11697.853237171994</v>
      </c>
      <c r="Z44" s="59">
        <v>239017.96</v>
      </c>
      <c r="AA44" s="60">
        <f t="shared" si="6"/>
        <v>185399.900465324</v>
      </c>
      <c r="AB44" s="61"/>
      <c r="AC44" s="77">
        <v>274967.5</v>
      </c>
      <c r="AD44" s="77">
        <v>8096.540000000037</v>
      </c>
      <c r="AE44" s="64">
        <v>368587.07</v>
      </c>
      <c r="AF44" s="64"/>
      <c r="AG44" s="65">
        <v>123206.96</v>
      </c>
      <c r="AH44" s="65">
        <v>121009.6</v>
      </c>
      <c r="AI44" s="65">
        <v>30541.564800000007</v>
      </c>
      <c r="AJ44" s="66"/>
      <c r="AK44" s="67">
        <f t="shared" si="7"/>
        <v>3800.517911513048</v>
      </c>
      <c r="AL44" s="56">
        <v>72092.4</v>
      </c>
      <c r="AM44" s="68">
        <f t="shared" si="8"/>
        <v>69405.2838325907</v>
      </c>
      <c r="AN44" s="69"/>
      <c r="AO44" s="68"/>
      <c r="AP44" s="109"/>
      <c r="AQ44" s="71">
        <f aca="true" t="shared" si="14" ref="AQ44:AQ60">(D44+F44)*2.45/31*29</f>
        <v>5909.526451612905</v>
      </c>
      <c r="AR44" s="72"/>
      <c r="AS44" s="72"/>
      <c r="AT44" s="44">
        <f t="shared" si="13"/>
        <v>1352214.1581285098</v>
      </c>
    </row>
    <row r="45" spans="1:46" s="73" customFormat="1" ht="17.25" customHeight="1">
      <c r="A45" s="41" t="s">
        <v>128</v>
      </c>
      <c r="B45" s="42" t="s">
        <v>129</v>
      </c>
      <c r="C45" s="43">
        <v>61</v>
      </c>
      <c r="D45" s="44">
        <v>2706.3</v>
      </c>
      <c r="E45" s="44"/>
      <c r="F45" s="44">
        <v>0</v>
      </c>
      <c r="G45" s="45">
        <v>846491.5</v>
      </c>
      <c r="H45" s="46">
        <v>731111.55</v>
      </c>
      <c r="I45" s="74"/>
      <c r="J45" s="74"/>
      <c r="K45" s="49">
        <f t="shared" si="0"/>
        <v>846491.5</v>
      </c>
      <c r="L45" s="49">
        <f t="shared" si="1"/>
        <v>731111.55</v>
      </c>
      <c r="M45" s="50">
        <f t="shared" si="11"/>
        <v>115379.94999999995</v>
      </c>
      <c r="N45" s="51">
        <v>121123.47</v>
      </c>
      <c r="O45" s="44"/>
      <c r="P45" s="52"/>
      <c r="Q45" s="44"/>
      <c r="R45" s="52"/>
      <c r="S45" s="52"/>
      <c r="T45" s="53">
        <v>22895.29</v>
      </c>
      <c r="U45" s="54"/>
      <c r="V45" s="55">
        <f t="shared" si="3"/>
        <v>22895.29</v>
      </c>
      <c r="W45" s="56">
        <v>35399.16</v>
      </c>
      <c r="X45" s="57">
        <f t="shared" si="4"/>
        <v>42143.19413846792</v>
      </c>
      <c r="Y45" s="58">
        <f t="shared" si="5"/>
        <v>12278.11829652442</v>
      </c>
      <c r="Z45" s="59">
        <v>192418.6</v>
      </c>
      <c r="AA45" s="60">
        <f t="shared" si="6"/>
        <v>161651.12150837175</v>
      </c>
      <c r="AB45" s="61"/>
      <c r="AC45" s="77">
        <v>151433.82</v>
      </c>
      <c r="AD45" s="77">
        <v>7229.579999999987</v>
      </c>
      <c r="AE45" s="64">
        <v>182616.36</v>
      </c>
      <c r="AF45" s="64"/>
      <c r="AG45" s="65">
        <v>94125.53</v>
      </c>
      <c r="AH45" s="65">
        <v>93336.46</v>
      </c>
      <c r="AI45" s="65">
        <v>9801.449999999997</v>
      </c>
      <c r="AJ45" s="66"/>
      <c r="AK45" s="67">
        <f t="shared" si="7"/>
        <v>3989.0403443716114</v>
      </c>
      <c r="AL45" s="56">
        <v>75668.88</v>
      </c>
      <c r="AM45" s="68">
        <f t="shared" si="8"/>
        <v>72848.45689274109</v>
      </c>
      <c r="AN45" s="69"/>
      <c r="AO45" s="68"/>
      <c r="AP45" s="109"/>
      <c r="AQ45" s="71">
        <f t="shared" si="14"/>
        <v>6202.665000000002</v>
      </c>
      <c r="AR45" s="72"/>
      <c r="AS45" s="72"/>
      <c r="AT45" s="44">
        <f t="shared" si="13"/>
        <v>981674.5561804767</v>
      </c>
    </row>
    <row r="46" spans="1:46" s="73" customFormat="1" ht="17.25" customHeight="1">
      <c r="A46" s="41" t="s">
        <v>130</v>
      </c>
      <c r="B46" s="42" t="s">
        <v>131</v>
      </c>
      <c r="C46" s="43">
        <v>60</v>
      </c>
      <c r="D46" s="44">
        <v>2706</v>
      </c>
      <c r="E46" s="44"/>
      <c r="F46" s="44">
        <v>0</v>
      </c>
      <c r="G46" s="45">
        <v>831140.81</v>
      </c>
      <c r="H46" s="46">
        <v>699889.74</v>
      </c>
      <c r="I46" s="74"/>
      <c r="J46" s="74"/>
      <c r="K46" s="49">
        <f t="shared" si="0"/>
        <v>831140.81</v>
      </c>
      <c r="L46" s="49">
        <f t="shared" si="1"/>
        <v>699889.74</v>
      </c>
      <c r="M46" s="50">
        <f t="shared" si="11"/>
        <v>131251.07000000007</v>
      </c>
      <c r="N46" s="51">
        <v>43356.64</v>
      </c>
      <c r="O46" s="44"/>
      <c r="P46" s="52"/>
      <c r="Q46" s="44"/>
      <c r="R46" s="52"/>
      <c r="S46" s="52"/>
      <c r="T46" s="53">
        <v>22892.75</v>
      </c>
      <c r="U46" s="54"/>
      <c r="V46" s="55">
        <f t="shared" si="3"/>
        <v>22892.75</v>
      </c>
      <c r="W46" s="56">
        <v>35395.2</v>
      </c>
      <c r="X46" s="57">
        <f t="shared" si="4"/>
        <v>42138.47970318787</v>
      </c>
      <c r="Y46" s="58">
        <f t="shared" si="5"/>
        <v>12276.757236963782</v>
      </c>
      <c r="Z46" s="59">
        <v>192397.17</v>
      </c>
      <c r="AA46" s="60">
        <f t="shared" si="6"/>
        <v>164954.79042473796</v>
      </c>
      <c r="AB46" s="61"/>
      <c r="AC46" s="77">
        <v>137237.15</v>
      </c>
      <c r="AD46" s="77">
        <v>591.5500000000175</v>
      </c>
      <c r="AE46" s="64">
        <v>229465</v>
      </c>
      <c r="AF46" s="64"/>
      <c r="AG46" s="65">
        <v>93142.72</v>
      </c>
      <c r="AH46" s="65">
        <v>93221.78</v>
      </c>
      <c r="AI46" s="65">
        <v>12915.6152</v>
      </c>
      <c r="AJ46" s="66"/>
      <c r="AK46" s="67">
        <f t="shared" si="7"/>
        <v>3988.59814945482</v>
      </c>
      <c r="AL46" s="56">
        <v>75660.37</v>
      </c>
      <c r="AM46" s="68">
        <f t="shared" si="8"/>
        <v>72840.26408787655</v>
      </c>
      <c r="AN46" s="69"/>
      <c r="AO46" s="68"/>
      <c r="AP46" s="109"/>
      <c r="AQ46" s="71">
        <f t="shared" si="14"/>
        <v>6201.977419354839</v>
      </c>
      <c r="AR46" s="72"/>
      <c r="AS46" s="72"/>
      <c r="AT46" s="44">
        <f t="shared" si="13"/>
        <v>935224.0722215759</v>
      </c>
    </row>
    <row r="47" spans="1:46" s="73" customFormat="1" ht="17.25" customHeight="1">
      <c r="A47" s="41" t="s">
        <v>132</v>
      </c>
      <c r="B47" s="42" t="s">
        <v>133</v>
      </c>
      <c r="C47" s="43">
        <v>80</v>
      </c>
      <c r="D47" s="44">
        <v>3550.7</v>
      </c>
      <c r="E47" s="44"/>
      <c r="F47" s="44">
        <v>0</v>
      </c>
      <c r="G47" s="45">
        <v>1033772.86</v>
      </c>
      <c r="H47" s="46">
        <v>899102.69</v>
      </c>
      <c r="I47" s="74"/>
      <c r="J47" s="74"/>
      <c r="K47" s="49">
        <f t="shared" si="0"/>
        <v>1033772.86</v>
      </c>
      <c r="L47" s="49">
        <f t="shared" si="1"/>
        <v>899102.69</v>
      </c>
      <c r="M47" s="50">
        <f t="shared" si="11"/>
        <v>134670.17000000004</v>
      </c>
      <c r="N47" s="51">
        <v>143658.96</v>
      </c>
      <c r="O47" s="44"/>
      <c r="P47" s="52"/>
      <c r="Q47" s="44"/>
      <c r="R47" s="52"/>
      <c r="S47" s="52"/>
      <c r="T47" s="53">
        <v>30038.91</v>
      </c>
      <c r="U47" s="54"/>
      <c r="V47" s="55">
        <f t="shared" si="3"/>
        <v>30038.91</v>
      </c>
      <c r="W47" s="56">
        <v>46443.97</v>
      </c>
      <c r="X47" s="57">
        <f t="shared" si="4"/>
        <v>55292.194624708056</v>
      </c>
      <c r="Y47" s="58">
        <f t="shared" si="5"/>
        <v>16109.047273202992</v>
      </c>
      <c r="Z47" s="59">
        <v>252456.08</v>
      </c>
      <c r="AA47" s="60">
        <f t="shared" si="6"/>
        <v>161918.9577466939</v>
      </c>
      <c r="AB47" s="61"/>
      <c r="AC47" s="77">
        <v>176682.21</v>
      </c>
      <c r="AD47" s="77">
        <v>6245.790000000008</v>
      </c>
      <c r="AE47" s="64">
        <v>248850.92</v>
      </c>
      <c r="AF47" s="64"/>
      <c r="AG47" s="65">
        <v>96093.88</v>
      </c>
      <c r="AH47" s="65">
        <v>95023.46</v>
      </c>
      <c r="AI47" s="65">
        <v>69294.1022</v>
      </c>
      <c r="AJ47" s="66"/>
      <c r="AK47" s="67">
        <f t="shared" si="7"/>
        <v>5233.671636832679</v>
      </c>
      <c r="AL47" s="56">
        <v>99279</v>
      </c>
      <c r="AM47" s="68">
        <f t="shared" si="8"/>
        <v>95578.55160343912</v>
      </c>
      <c r="AN47" s="69"/>
      <c r="AO47" s="68"/>
      <c r="AP47" s="109"/>
      <c r="AQ47" s="71">
        <f t="shared" si="14"/>
        <v>8137.975322580645</v>
      </c>
      <c r="AR47" s="72"/>
      <c r="AS47" s="72"/>
      <c r="AT47" s="44">
        <f t="shared" si="13"/>
        <v>1208158.6304074572</v>
      </c>
    </row>
    <row r="48" spans="1:46" s="73" customFormat="1" ht="17.25" customHeight="1">
      <c r="A48" s="41" t="s">
        <v>134</v>
      </c>
      <c r="B48" s="42" t="s">
        <v>135</v>
      </c>
      <c r="C48" s="43">
        <v>56</v>
      </c>
      <c r="D48" s="44">
        <v>2802.3</v>
      </c>
      <c r="E48" s="44"/>
      <c r="F48" s="44">
        <v>0</v>
      </c>
      <c r="G48" s="45">
        <v>1141219.76</v>
      </c>
      <c r="H48" s="46">
        <v>740534.97</v>
      </c>
      <c r="I48" s="74"/>
      <c r="J48" s="74"/>
      <c r="K48" s="49">
        <f t="shared" si="0"/>
        <v>1141219.76</v>
      </c>
      <c r="L48" s="49">
        <f t="shared" si="1"/>
        <v>740534.97</v>
      </c>
      <c r="M48" s="50">
        <f t="shared" si="11"/>
        <v>400684.79000000004</v>
      </c>
      <c r="N48" s="51">
        <v>92586.32</v>
      </c>
      <c r="O48" s="44"/>
      <c r="P48" s="52"/>
      <c r="Q48" s="44"/>
      <c r="R48" s="52"/>
      <c r="S48" s="52"/>
      <c r="T48" s="53">
        <v>19784.26</v>
      </c>
      <c r="U48" s="54"/>
      <c r="V48" s="55">
        <f t="shared" si="3"/>
        <v>19784.26</v>
      </c>
      <c r="W48" s="56">
        <v>30545.31</v>
      </c>
      <c r="X48" s="57">
        <f t="shared" si="4"/>
        <v>36364.61795561493</v>
      </c>
      <c r="Y48" s="58">
        <f t="shared" si="5"/>
        <v>12713.6573559289</v>
      </c>
      <c r="Z48" s="59">
        <v>216449.75</v>
      </c>
      <c r="AA48" s="60">
        <f t="shared" si="6"/>
        <v>123383.7166766273</v>
      </c>
      <c r="AB48" s="61"/>
      <c r="AC48" s="77">
        <v>165302.14</v>
      </c>
      <c r="AD48" s="77">
        <v>64659.889999999985</v>
      </c>
      <c r="AE48" s="64">
        <v>554210.13</v>
      </c>
      <c r="AF48" s="64"/>
      <c r="AG48" s="65">
        <v>92272.45</v>
      </c>
      <c r="AH48" s="65">
        <v>91430.62</v>
      </c>
      <c r="AI48" s="65">
        <v>16835.680399999997</v>
      </c>
      <c r="AJ48" s="66"/>
      <c r="AK48" s="67">
        <f t="shared" si="7"/>
        <v>4130.542717744731</v>
      </c>
      <c r="AL48" s="56">
        <v>65293.69</v>
      </c>
      <c r="AM48" s="68">
        <f t="shared" si="8"/>
        <v>62859.98367271988</v>
      </c>
      <c r="AN48" s="69"/>
      <c r="AO48" s="68"/>
      <c r="AP48" s="109"/>
      <c r="AQ48" s="71">
        <f t="shared" si="14"/>
        <v>6422.690806451614</v>
      </c>
      <c r="AR48" s="72"/>
      <c r="AS48" s="72"/>
      <c r="AT48" s="44">
        <f t="shared" si="13"/>
        <v>1342956.6995850874</v>
      </c>
    </row>
    <row r="49" spans="1:46" s="73" customFormat="1" ht="17.25" customHeight="1">
      <c r="A49" s="41" t="s">
        <v>136</v>
      </c>
      <c r="B49" s="42" t="s">
        <v>137</v>
      </c>
      <c r="C49" s="43">
        <v>70</v>
      </c>
      <c r="D49" s="44">
        <v>3645.4</v>
      </c>
      <c r="E49" s="44"/>
      <c r="F49" s="44">
        <v>0</v>
      </c>
      <c r="G49" s="45">
        <v>1118735.99</v>
      </c>
      <c r="H49" s="46">
        <v>1004609.37</v>
      </c>
      <c r="I49" s="74"/>
      <c r="J49" s="74"/>
      <c r="K49" s="49">
        <f t="shared" si="0"/>
        <v>1118735.99</v>
      </c>
      <c r="L49" s="49">
        <f t="shared" si="1"/>
        <v>1004609.37</v>
      </c>
      <c r="M49" s="50">
        <f t="shared" si="11"/>
        <v>114126.62</v>
      </c>
      <c r="N49" s="51">
        <v>168793.32</v>
      </c>
      <c r="O49" s="44"/>
      <c r="P49" s="52"/>
      <c r="Q49" s="44"/>
      <c r="R49" s="52"/>
      <c r="S49" s="52"/>
      <c r="T49" s="53">
        <v>30840.1</v>
      </c>
      <c r="U49" s="54"/>
      <c r="V49" s="55">
        <f t="shared" si="3"/>
        <v>30840.1</v>
      </c>
      <c r="W49" s="56">
        <v>47682.72</v>
      </c>
      <c r="X49" s="57">
        <f t="shared" si="4"/>
        <v>56766.94379217494</v>
      </c>
      <c r="Y49" s="58">
        <f t="shared" si="5"/>
        <v>16538.688407844704</v>
      </c>
      <c r="Z49" s="59">
        <v>259188.54</v>
      </c>
      <c r="AA49" s="60">
        <f t="shared" si="6"/>
        <v>217361.29018969252</v>
      </c>
      <c r="AB49" s="61"/>
      <c r="AC49" s="77">
        <v>185243.6</v>
      </c>
      <c r="AD49" s="77">
        <v>3870.8000000000175</v>
      </c>
      <c r="AE49" s="64">
        <v>264564.57</v>
      </c>
      <c r="AF49" s="64"/>
      <c r="AG49" s="65">
        <v>97003.08</v>
      </c>
      <c r="AH49" s="65">
        <v>97198.74</v>
      </c>
      <c r="AI49" s="65">
        <v>19476.51389799999</v>
      </c>
      <c r="AJ49" s="66"/>
      <c r="AK49" s="67">
        <f t="shared" si="7"/>
        <v>5373.257832233038</v>
      </c>
      <c r="AL49" s="56">
        <v>101925.97</v>
      </c>
      <c r="AM49" s="68">
        <f t="shared" si="8"/>
        <v>98126.86049794605</v>
      </c>
      <c r="AN49" s="69">
        <v>55556.76</v>
      </c>
      <c r="AO49" s="70">
        <f>AN49*97.183145036/100</f>
        <v>53991.80664810243</v>
      </c>
      <c r="AP49" s="71"/>
      <c r="AQ49" s="71">
        <f t="shared" si="14"/>
        <v>8355.021612903227</v>
      </c>
      <c r="AR49" s="72"/>
      <c r="AS49" s="72"/>
      <c r="AT49" s="44">
        <f t="shared" si="13"/>
        <v>1323504.5928788972</v>
      </c>
    </row>
    <row r="50" spans="1:46" s="73" customFormat="1" ht="17.25" customHeight="1">
      <c r="A50" s="41" t="s">
        <v>138</v>
      </c>
      <c r="B50" s="42" t="s">
        <v>139</v>
      </c>
      <c r="C50" s="43">
        <v>56</v>
      </c>
      <c r="D50" s="44">
        <v>2848.9</v>
      </c>
      <c r="E50" s="44"/>
      <c r="F50" s="44">
        <v>0</v>
      </c>
      <c r="G50" s="45">
        <v>848759.53</v>
      </c>
      <c r="H50" s="46">
        <v>753531.57</v>
      </c>
      <c r="I50" s="74"/>
      <c r="J50" s="74"/>
      <c r="K50" s="49">
        <f t="shared" si="0"/>
        <v>848759.53</v>
      </c>
      <c r="L50" s="49">
        <f t="shared" si="1"/>
        <v>753531.57</v>
      </c>
      <c r="M50" s="50">
        <f t="shared" si="11"/>
        <v>95227.96000000008</v>
      </c>
      <c r="N50" s="51">
        <v>89515.17</v>
      </c>
      <c r="O50" s="44"/>
      <c r="P50" s="52"/>
      <c r="Q50" s="44"/>
      <c r="R50" s="52"/>
      <c r="S50" s="52"/>
      <c r="T50" s="53">
        <v>24101.65</v>
      </c>
      <c r="U50" s="54"/>
      <c r="V50" s="55">
        <f t="shared" si="3"/>
        <v>24101.65</v>
      </c>
      <c r="W50" s="56">
        <v>37263.85</v>
      </c>
      <c r="X50" s="57">
        <f t="shared" si="4"/>
        <v>44363.1336138131</v>
      </c>
      <c r="Y50" s="58">
        <f t="shared" si="5"/>
        <v>12925.075274348159</v>
      </c>
      <c r="Z50" s="59">
        <v>202556.75</v>
      </c>
      <c r="AA50" s="60">
        <f t="shared" si="6"/>
        <v>165115.49314554836</v>
      </c>
      <c r="AB50" s="61"/>
      <c r="AC50" s="77">
        <v>130874.99</v>
      </c>
      <c r="AD50" s="77">
        <v>9318.009999999995</v>
      </c>
      <c r="AE50" s="64">
        <v>326451.63</v>
      </c>
      <c r="AF50" s="64"/>
      <c r="AG50" s="65">
        <v>91924.31</v>
      </c>
      <c r="AH50" s="65">
        <v>91620.59</v>
      </c>
      <c r="AI50" s="65">
        <v>13967.710080000004</v>
      </c>
      <c r="AJ50" s="66"/>
      <c r="AK50" s="67">
        <f t="shared" si="7"/>
        <v>4199.230328152933</v>
      </c>
      <c r="AL50" s="56">
        <v>79655.17</v>
      </c>
      <c r="AM50" s="68">
        <f t="shared" si="8"/>
        <v>76686.16501300088</v>
      </c>
      <c r="AN50" s="56"/>
      <c r="AO50" s="68"/>
      <c r="AP50" s="109"/>
      <c r="AQ50" s="71">
        <f t="shared" si="14"/>
        <v>6529.495</v>
      </c>
      <c r="AR50" s="72"/>
      <c r="AS50" s="72"/>
      <c r="AT50" s="44">
        <f t="shared" si="13"/>
        <v>1087592.6524548635</v>
      </c>
    </row>
    <row r="51" spans="1:46" s="73" customFormat="1" ht="17.25" customHeight="1">
      <c r="A51" s="41" t="s">
        <v>140</v>
      </c>
      <c r="B51" s="42" t="s">
        <v>141</v>
      </c>
      <c r="C51" s="43">
        <v>60</v>
      </c>
      <c r="D51" s="44">
        <v>2947.3</v>
      </c>
      <c r="E51" s="44"/>
      <c r="F51" s="44">
        <v>0</v>
      </c>
      <c r="G51" s="45">
        <v>942322.36</v>
      </c>
      <c r="H51" s="46">
        <v>796691.97</v>
      </c>
      <c r="I51" s="74"/>
      <c r="J51" s="74"/>
      <c r="K51" s="49">
        <f t="shared" si="0"/>
        <v>942322.36</v>
      </c>
      <c r="L51" s="49">
        <f t="shared" si="1"/>
        <v>796691.97</v>
      </c>
      <c r="M51" s="50">
        <f t="shared" si="11"/>
        <v>145630.39</v>
      </c>
      <c r="N51" s="51">
        <v>255250.64</v>
      </c>
      <c r="O51" s="44"/>
      <c r="P51" s="52"/>
      <c r="Q51" s="44"/>
      <c r="R51" s="52"/>
      <c r="S51" s="52"/>
      <c r="T51" s="53">
        <v>24934.18</v>
      </c>
      <c r="U51" s="54"/>
      <c r="V51" s="55">
        <f t="shared" si="3"/>
        <v>24934.18</v>
      </c>
      <c r="W51" s="56">
        <v>38551.91</v>
      </c>
      <c r="X51" s="57">
        <f t="shared" si="4"/>
        <v>45896.58702462836</v>
      </c>
      <c r="Y51" s="58">
        <f t="shared" si="5"/>
        <v>13371.502810237751</v>
      </c>
      <c r="Z51" s="59">
        <v>209553.98</v>
      </c>
      <c r="AA51" s="60">
        <f t="shared" si="6"/>
        <v>161550.12347667676</v>
      </c>
      <c r="AB51" s="61"/>
      <c r="AC51" s="77">
        <v>164110.83</v>
      </c>
      <c r="AD51" s="77">
        <v>12212.670000000013</v>
      </c>
      <c r="AE51" s="64">
        <v>300200.72</v>
      </c>
      <c r="AF51" s="64"/>
      <c r="AG51" s="65">
        <v>98299.54</v>
      </c>
      <c r="AH51" s="65">
        <v>97167.55</v>
      </c>
      <c r="AI51" s="65">
        <v>21705.598200000008</v>
      </c>
      <c r="AJ51" s="66"/>
      <c r="AK51" s="67">
        <f t="shared" si="7"/>
        <v>4344.270260860381</v>
      </c>
      <c r="AL51" s="56">
        <v>82407.47</v>
      </c>
      <c r="AM51" s="68">
        <f t="shared" si="8"/>
        <v>79335.87791883339</v>
      </c>
      <c r="AN51" s="56">
        <v>29945.11</v>
      </c>
      <c r="AO51" s="70">
        <f>AN51*97.183145036/100</f>
        <v>29101.59968248974</v>
      </c>
      <c r="AP51" s="71"/>
      <c r="AQ51" s="71">
        <f t="shared" si="14"/>
        <v>6755.0214516129045</v>
      </c>
      <c r="AR51" s="72"/>
      <c r="AS51" s="72"/>
      <c r="AT51" s="44">
        <f t="shared" si="13"/>
        <v>1314236.7108253394</v>
      </c>
    </row>
    <row r="52" spans="1:46" s="73" customFormat="1" ht="17.25" customHeight="1">
      <c r="A52" s="41" t="s">
        <v>142</v>
      </c>
      <c r="B52" s="42" t="s">
        <v>143</v>
      </c>
      <c r="C52" s="43">
        <v>57</v>
      </c>
      <c r="D52" s="44">
        <v>2763.3</v>
      </c>
      <c r="E52" s="44"/>
      <c r="F52" s="44">
        <v>0</v>
      </c>
      <c r="G52" s="45">
        <v>818208.98</v>
      </c>
      <c r="H52" s="46">
        <v>716521.36</v>
      </c>
      <c r="I52" s="74"/>
      <c r="J52" s="74"/>
      <c r="K52" s="49">
        <f t="shared" si="0"/>
        <v>818208.98</v>
      </c>
      <c r="L52" s="49">
        <f t="shared" si="1"/>
        <v>716521.36</v>
      </c>
      <c r="M52" s="50">
        <f t="shared" si="11"/>
        <v>101687.62</v>
      </c>
      <c r="N52" s="51">
        <v>145762.35</v>
      </c>
      <c r="O52" s="44"/>
      <c r="P52" s="52"/>
      <c r="Q52" s="44"/>
      <c r="R52" s="52"/>
      <c r="S52" s="52"/>
      <c r="T52" s="53">
        <v>23377.56</v>
      </c>
      <c r="U52" s="54"/>
      <c r="V52" s="55">
        <f t="shared" si="3"/>
        <v>23377.56</v>
      </c>
      <c r="W52" s="56">
        <v>36144.61</v>
      </c>
      <c r="X52" s="57">
        <f t="shared" si="4"/>
        <v>43030.6627696592</v>
      </c>
      <c r="Y52" s="58">
        <f t="shared" si="5"/>
        <v>12536.71961304583</v>
      </c>
      <c r="Z52" s="59">
        <v>196471.19</v>
      </c>
      <c r="AA52" s="60">
        <f t="shared" si="6"/>
        <v>156309.02461193426</v>
      </c>
      <c r="AB52" s="61"/>
      <c r="AC52" s="77">
        <v>139821.43</v>
      </c>
      <c r="AD52" s="77">
        <v>9218.270000000019</v>
      </c>
      <c r="AE52" s="64">
        <v>220673.58</v>
      </c>
      <c r="AF52" s="64"/>
      <c r="AG52" s="65">
        <v>78847.45</v>
      </c>
      <c r="AH52" s="65">
        <v>81253.94</v>
      </c>
      <c r="AI52" s="65">
        <v>17445.55320000001</v>
      </c>
      <c r="AJ52" s="66"/>
      <c r="AK52" s="67">
        <f t="shared" si="7"/>
        <v>4073.0573785619013</v>
      </c>
      <c r="AL52" s="56">
        <v>77262.48</v>
      </c>
      <c r="AM52" s="68">
        <f t="shared" si="8"/>
        <v>74382.6582831181</v>
      </c>
      <c r="AN52" s="69"/>
      <c r="AO52" s="68"/>
      <c r="AP52" s="109"/>
      <c r="AQ52" s="71">
        <f t="shared" si="14"/>
        <v>6333.305322580646</v>
      </c>
      <c r="AR52" s="72"/>
      <c r="AS52" s="72"/>
      <c r="AT52" s="44">
        <f t="shared" si="13"/>
        <v>1013065.5611789</v>
      </c>
    </row>
    <row r="53" spans="1:46" s="73" customFormat="1" ht="17.25" customHeight="1">
      <c r="A53" s="41" t="s">
        <v>144</v>
      </c>
      <c r="B53" s="42" t="s">
        <v>145</v>
      </c>
      <c r="C53" s="43">
        <v>56</v>
      </c>
      <c r="D53" s="44">
        <v>2712.6</v>
      </c>
      <c r="E53" s="44"/>
      <c r="F53" s="44">
        <v>0</v>
      </c>
      <c r="G53" s="45">
        <v>867401.57</v>
      </c>
      <c r="H53" s="46">
        <v>749490.76</v>
      </c>
      <c r="I53" s="74"/>
      <c r="J53" s="74"/>
      <c r="K53" s="49">
        <f t="shared" si="0"/>
        <v>867401.57</v>
      </c>
      <c r="L53" s="49">
        <f t="shared" si="1"/>
        <v>749490.76</v>
      </c>
      <c r="M53" s="50">
        <f t="shared" si="11"/>
        <v>117910.80999999994</v>
      </c>
      <c r="N53" s="51">
        <v>127612.24</v>
      </c>
      <c r="O53" s="44"/>
      <c r="P53" s="52"/>
      <c r="Q53" s="44"/>
      <c r="R53" s="52"/>
      <c r="S53" s="52"/>
      <c r="T53" s="53">
        <v>22948.57</v>
      </c>
      <c r="U53" s="54"/>
      <c r="V53" s="55">
        <f t="shared" si="3"/>
        <v>22948.57</v>
      </c>
      <c r="W53" s="56">
        <v>35481.84</v>
      </c>
      <c r="X53" s="57">
        <f t="shared" si="4"/>
        <v>42241.625832648475</v>
      </c>
      <c r="Y53" s="58">
        <f t="shared" si="5"/>
        <v>12306.700547297838</v>
      </c>
      <c r="Z53" s="59">
        <v>192866.66</v>
      </c>
      <c r="AA53" s="60">
        <f t="shared" si="6"/>
        <v>176042.66697647725</v>
      </c>
      <c r="AB53" s="61"/>
      <c r="AC53" s="77">
        <v>141970.46</v>
      </c>
      <c r="AD53" s="77">
        <v>1730.140000000014</v>
      </c>
      <c r="AE53" s="64">
        <v>220039.93</v>
      </c>
      <c r="AF53" s="64"/>
      <c r="AG53" s="65">
        <v>105640.83</v>
      </c>
      <c r="AH53" s="65">
        <v>111012.85</v>
      </c>
      <c r="AI53" s="65">
        <v>480.3220000000001</v>
      </c>
      <c r="AJ53" s="66"/>
      <c r="AK53" s="67">
        <f t="shared" si="7"/>
        <v>3998.326437624222</v>
      </c>
      <c r="AL53" s="56">
        <v>75845.16</v>
      </c>
      <c r="AM53" s="68">
        <f t="shared" si="8"/>
        <v>73018.16636883022</v>
      </c>
      <c r="AN53" s="56"/>
      <c r="AO53" s="68"/>
      <c r="AP53" s="109"/>
      <c r="AQ53" s="71">
        <f t="shared" si="14"/>
        <v>6217.104193548387</v>
      </c>
      <c r="AR53" s="72"/>
      <c r="AS53" s="72"/>
      <c r="AT53" s="44">
        <f t="shared" si="13"/>
        <v>1045259.9323564264</v>
      </c>
    </row>
    <row r="54" spans="1:46" s="73" customFormat="1" ht="17.25" customHeight="1">
      <c r="A54" s="41" t="s">
        <v>146</v>
      </c>
      <c r="B54" s="42" t="s">
        <v>147</v>
      </c>
      <c r="C54" s="43">
        <v>159</v>
      </c>
      <c r="D54" s="44">
        <v>7088</v>
      </c>
      <c r="E54" s="44"/>
      <c r="F54" s="44">
        <v>0</v>
      </c>
      <c r="G54" s="45">
        <v>3182819.85</v>
      </c>
      <c r="H54" s="46">
        <v>2771321.7</v>
      </c>
      <c r="I54" s="74"/>
      <c r="J54" s="74"/>
      <c r="K54" s="49">
        <f t="shared" si="0"/>
        <v>3182819.85</v>
      </c>
      <c r="L54" s="49">
        <f t="shared" si="1"/>
        <v>2771321.7</v>
      </c>
      <c r="M54" s="50">
        <f t="shared" si="11"/>
        <v>411498.1499999999</v>
      </c>
      <c r="N54" s="51">
        <v>265443.03</v>
      </c>
      <c r="O54" s="44"/>
      <c r="P54" s="52"/>
      <c r="Q54" s="44"/>
      <c r="R54" s="52"/>
      <c r="S54" s="52"/>
      <c r="T54" s="53">
        <v>59964.5</v>
      </c>
      <c r="U54" s="54"/>
      <c r="V54" s="55">
        <f t="shared" si="3"/>
        <v>59964.5</v>
      </c>
      <c r="W54" s="56">
        <v>92710.82</v>
      </c>
      <c r="X54" s="57">
        <f t="shared" si="4"/>
        <v>110373.52541688998</v>
      </c>
      <c r="Y54" s="58">
        <f t="shared" si="5"/>
        <v>32157.300552697445</v>
      </c>
      <c r="Z54" s="59">
        <v>657058</v>
      </c>
      <c r="AA54" s="60">
        <f t="shared" si="6"/>
        <v>502085.6039899756</v>
      </c>
      <c r="AB54" s="61"/>
      <c r="AC54" s="77">
        <v>680661.54</v>
      </c>
      <c r="AD54" s="77">
        <v>9927.329999999958</v>
      </c>
      <c r="AE54" s="64">
        <v>838609.23</v>
      </c>
      <c r="AF54" s="64"/>
      <c r="AG54" s="65">
        <v>363124.62</v>
      </c>
      <c r="AH54" s="65">
        <v>357280.65</v>
      </c>
      <c r="AI54" s="65">
        <v>74972.97199999995</v>
      </c>
      <c r="AJ54" s="66"/>
      <c r="AK54" s="67">
        <f t="shared" si="7"/>
        <v>10447.59190071536</v>
      </c>
      <c r="AL54" s="56">
        <v>198180.86</v>
      </c>
      <c r="AM54" s="68">
        <f t="shared" si="8"/>
        <v>190794.0204305436</v>
      </c>
      <c r="AN54" s="69"/>
      <c r="AO54" s="68"/>
      <c r="AP54" s="109"/>
      <c r="AQ54" s="71">
        <f t="shared" si="14"/>
        <v>16245.238709677422</v>
      </c>
      <c r="AR54" s="72">
        <v>29349.22</v>
      </c>
      <c r="AS54" s="72"/>
      <c r="AT54" s="44">
        <f t="shared" si="13"/>
        <v>3541436.3730004993</v>
      </c>
    </row>
    <row r="55" spans="1:46" s="73" customFormat="1" ht="17.25" customHeight="1">
      <c r="A55" s="41" t="s">
        <v>148</v>
      </c>
      <c r="B55" s="42" t="s">
        <v>149</v>
      </c>
      <c r="C55" s="43">
        <v>90</v>
      </c>
      <c r="D55" s="44">
        <v>4359.3</v>
      </c>
      <c r="E55" s="44"/>
      <c r="F55" s="44"/>
      <c r="G55" s="45">
        <v>1255338.55</v>
      </c>
      <c r="H55" s="46">
        <v>1137700.61</v>
      </c>
      <c r="I55" s="74"/>
      <c r="J55" s="74"/>
      <c r="K55" s="49">
        <f t="shared" si="0"/>
        <v>1255338.55</v>
      </c>
      <c r="L55" s="49">
        <f t="shared" si="1"/>
        <v>1137700.61</v>
      </c>
      <c r="M55" s="50">
        <f t="shared" si="11"/>
        <v>117637.93999999994</v>
      </c>
      <c r="N55" s="51">
        <v>110208.25</v>
      </c>
      <c r="O55" s="44"/>
      <c r="P55" s="52"/>
      <c r="Q55" s="44"/>
      <c r="R55" s="52"/>
      <c r="S55" s="52"/>
      <c r="T55" s="53">
        <v>36879.7</v>
      </c>
      <c r="U55" s="54"/>
      <c r="V55" s="55">
        <f t="shared" si="3"/>
        <v>36879.7</v>
      </c>
      <c r="W55" s="56">
        <v>75633.97</v>
      </c>
      <c r="X55" s="57">
        <f t="shared" si="4"/>
        <v>90043.29710572395</v>
      </c>
      <c r="Y55" s="58">
        <f t="shared" si="5"/>
        <v>19777.556475645313</v>
      </c>
      <c r="Z55" s="59">
        <v>210293.95</v>
      </c>
      <c r="AA55" s="60">
        <f t="shared" si="6"/>
        <v>181527.8354604544</v>
      </c>
      <c r="AB55" s="61"/>
      <c r="AC55" s="77">
        <v>236127.66</v>
      </c>
      <c r="AD55" s="77">
        <v>7213.940000000002</v>
      </c>
      <c r="AE55" s="64">
        <v>299940.55</v>
      </c>
      <c r="AF55" s="64"/>
      <c r="AG55" s="65">
        <v>142370.01</v>
      </c>
      <c r="AH55" s="65">
        <v>128958.51</v>
      </c>
      <c r="AI55" s="65">
        <v>4180.685199999978</v>
      </c>
      <c r="AJ55" s="66"/>
      <c r="AK55" s="67">
        <f t="shared" si="7"/>
        <v>6425.534335890021</v>
      </c>
      <c r="AL55" s="56">
        <v>121885.56</v>
      </c>
      <c r="AM55" s="68">
        <f t="shared" si="8"/>
        <v>117342.49223072427</v>
      </c>
      <c r="AN55" s="69"/>
      <c r="AO55" s="68"/>
      <c r="AP55" s="109"/>
      <c r="AQ55" s="71">
        <f t="shared" si="14"/>
        <v>9991.23435483871</v>
      </c>
      <c r="AR55" s="72"/>
      <c r="AS55" s="72"/>
      <c r="AT55" s="44">
        <f t="shared" si="13"/>
        <v>1390987.2551632768</v>
      </c>
    </row>
    <row r="56" spans="1:46" s="73" customFormat="1" ht="17.25" customHeight="1">
      <c r="A56" s="41" t="s">
        <v>150</v>
      </c>
      <c r="B56" s="42" t="s">
        <v>151</v>
      </c>
      <c r="C56" s="43">
        <v>92</v>
      </c>
      <c r="D56" s="44">
        <v>4582.9</v>
      </c>
      <c r="E56" s="44"/>
      <c r="F56" s="44">
        <v>322.8</v>
      </c>
      <c r="G56" s="45">
        <v>1437751.97</v>
      </c>
      <c r="H56" s="46">
        <v>1286304.64</v>
      </c>
      <c r="I56" s="74"/>
      <c r="J56" s="74"/>
      <c r="K56" s="49">
        <f t="shared" si="0"/>
        <v>1437751.97</v>
      </c>
      <c r="L56" s="49">
        <f t="shared" si="1"/>
        <v>1286304.64</v>
      </c>
      <c r="M56" s="50">
        <f t="shared" si="11"/>
        <v>151447.33000000007</v>
      </c>
      <c r="N56" s="51">
        <v>153580.56</v>
      </c>
      <c r="O56" s="44"/>
      <c r="P56" s="52"/>
      <c r="Q56" s="44"/>
      <c r="R56" s="52"/>
      <c r="S56" s="52"/>
      <c r="T56" s="53">
        <v>38817.31</v>
      </c>
      <c r="U56" s="54"/>
      <c r="V56" s="55">
        <f t="shared" si="3"/>
        <v>38817.31</v>
      </c>
      <c r="W56" s="56">
        <v>60010.39</v>
      </c>
      <c r="X56" s="57">
        <f t="shared" si="4"/>
        <v>71443.20701664034</v>
      </c>
      <c r="Y56" s="58">
        <f t="shared" si="5"/>
        <v>20791.999534841576</v>
      </c>
      <c r="Z56" s="59">
        <v>326308.65</v>
      </c>
      <c r="AA56" s="60">
        <f t="shared" si="6"/>
        <v>226562.78713990815</v>
      </c>
      <c r="AB56" s="61"/>
      <c r="AC56" s="77">
        <v>260085.5</v>
      </c>
      <c r="AD56" s="77">
        <v>44528.100000000035</v>
      </c>
      <c r="AE56" s="64">
        <v>349437.98</v>
      </c>
      <c r="AF56" s="64"/>
      <c r="AG56" s="65">
        <v>158980.28999999998</v>
      </c>
      <c r="AH56" s="65">
        <v>158021.17</v>
      </c>
      <c r="AI56" s="65">
        <v>34801.126360000024</v>
      </c>
      <c r="AJ56" s="66"/>
      <c r="AK56" s="67">
        <f t="shared" si="7"/>
        <v>6755.116947204912</v>
      </c>
      <c r="AL56" s="56">
        <v>128279.25</v>
      </c>
      <c r="AM56" s="68">
        <f t="shared" si="8"/>
        <v>123497.86879174312</v>
      </c>
      <c r="AN56" s="56"/>
      <c r="AO56" s="68"/>
      <c r="AP56" s="109"/>
      <c r="AQ56" s="71">
        <f t="shared" si="14"/>
        <v>11243.547903225806</v>
      </c>
      <c r="AR56" s="72"/>
      <c r="AS56" s="72"/>
      <c r="AT56" s="44">
        <f t="shared" si="13"/>
        <v>1658546.563693564</v>
      </c>
    </row>
    <row r="57" spans="1:46" s="73" customFormat="1" ht="17.25" customHeight="1">
      <c r="A57" s="41" t="s">
        <v>152</v>
      </c>
      <c r="B57" s="42" t="s">
        <v>153</v>
      </c>
      <c r="C57" s="43">
        <v>92</v>
      </c>
      <c r="D57" s="44">
        <v>4404</v>
      </c>
      <c r="E57" s="44"/>
      <c r="F57" s="44">
        <v>0</v>
      </c>
      <c r="G57" s="45">
        <v>1312509.54</v>
      </c>
      <c r="H57" s="46">
        <v>1124716.25</v>
      </c>
      <c r="I57" s="74"/>
      <c r="J57" s="74"/>
      <c r="K57" s="49">
        <f t="shared" si="0"/>
        <v>1312509.54</v>
      </c>
      <c r="L57" s="49">
        <f t="shared" si="1"/>
        <v>1124716.25</v>
      </c>
      <c r="M57" s="50">
        <f t="shared" si="11"/>
        <v>187793.29000000004</v>
      </c>
      <c r="N57" s="51">
        <v>232396.16</v>
      </c>
      <c r="O57" s="44"/>
      <c r="P57" s="52"/>
      <c r="Q57" s="44"/>
      <c r="R57" s="52"/>
      <c r="S57" s="52"/>
      <c r="T57" s="53">
        <v>37257.85</v>
      </c>
      <c r="U57" s="54"/>
      <c r="V57" s="55">
        <f t="shared" si="3"/>
        <v>37257.85</v>
      </c>
      <c r="W57" s="56">
        <v>57604.32</v>
      </c>
      <c r="X57" s="57">
        <f t="shared" si="4"/>
        <v>68578.74709384152</v>
      </c>
      <c r="Y57" s="58">
        <f t="shared" si="5"/>
        <v>19980.35435018052</v>
      </c>
      <c r="Z57" s="59">
        <v>313123.8</v>
      </c>
      <c r="AA57" s="60">
        <f t="shared" si="6"/>
        <v>246360.96204188868</v>
      </c>
      <c r="AB57" s="61"/>
      <c r="AC57" s="77">
        <v>224538.96</v>
      </c>
      <c r="AD57" s="77">
        <v>14377.440000000031</v>
      </c>
      <c r="AE57" s="64">
        <v>359626.6</v>
      </c>
      <c r="AF57" s="64"/>
      <c r="AG57" s="65">
        <v>131542.99</v>
      </c>
      <c r="AH57" s="65">
        <v>130413.94</v>
      </c>
      <c r="AI57" s="65">
        <v>31038.646000000008</v>
      </c>
      <c r="AJ57" s="66"/>
      <c r="AK57" s="67">
        <f t="shared" si="7"/>
        <v>6491.42137849188</v>
      </c>
      <c r="AL57" s="56">
        <v>123135.12</v>
      </c>
      <c r="AM57" s="68">
        <f t="shared" si="8"/>
        <v>118545.47710105526</v>
      </c>
      <c r="AN57" s="56"/>
      <c r="AO57" s="68"/>
      <c r="AP57" s="109"/>
      <c r="AQ57" s="71">
        <f t="shared" si="14"/>
        <v>10093.683870967743</v>
      </c>
      <c r="AR57" s="72"/>
      <c r="AS57" s="72"/>
      <c r="AT57" s="44">
        <f t="shared" si="13"/>
        <v>1631243.2318364256</v>
      </c>
    </row>
    <row r="58" spans="1:46" s="73" customFormat="1" ht="17.25" customHeight="1">
      <c r="A58" s="41" t="s">
        <v>154</v>
      </c>
      <c r="B58" s="42" t="s">
        <v>155</v>
      </c>
      <c r="C58" s="43">
        <v>60</v>
      </c>
      <c r="D58" s="44">
        <v>2685.3</v>
      </c>
      <c r="E58" s="44"/>
      <c r="F58" s="44">
        <v>0</v>
      </c>
      <c r="G58" s="45">
        <v>792358.17</v>
      </c>
      <c r="H58" s="46">
        <v>739027.22</v>
      </c>
      <c r="I58" s="74"/>
      <c r="J58" s="74"/>
      <c r="K58" s="49">
        <f t="shared" si="0"/>
        <v>792358.17</v>
      </c>
      <c r="L58" s="49">
        <f t="shared" si="1"/>
        <v>739027.22</v>
      </c>
      <c r="M58" s="50">
        <f t="shared" si="11"/>
        <v>53330.95000000007</v>
      </c>
      <c r="N58" s="51">
        <v>90365.9</v>
      </c>
      <c r="O58" s="44"/>
      <c r="P58" s="52"/>
      <c r="Q58" s="44"/>
      <c r="R58" s="52"/>
      <c r="S58" s="52"/>
      <c r="T58" s="53">
        <v>22717.61</v>
      </c>
      <c r="U58" s="54"/>
      <c r="V58" s="55">
        <f t="shared" si="3"/>
        <v>22717.61</v>
      </c>
      <c r="W58" s="56">
        <v>35124.23</v>
      </c>
      <c r="X58" s="57">
        <f t="shared" si="4"/>
        <v>41815.886135552355</v>
      </c>
      <c r="Y58" s="58">
        <f t="shared" si="5"/>
        <v>12182.844127279692</v>
      </c>
      <c r="Z58" s="59">
        <v>190925.63</v>
      </c>
      <c r="AA58" s="60">
        <f t="shared" si="6"/>
        <v>132826.41121716416</v>
      </c>
      <c r="AB58" s="61"/>
      <c r="AC58" s="77">
        <v>136097.17</v>
      </c>
      <c r="AD58" s="77">
        <v>5372.329999999987</v>
      </c>
      <c r="AE58" s="64">
        <v>212353.73</v>
      </c>
      <c r="AF58" s="64"/>
      <c r="AG58" s="65">
        <v>77016.97</v>
      </c>
      <c r="AH58" s="65">
        <v>75586.96</v>
      </c>
      <c r="AI58" s="65">
        <v>40759.496419999996</v>
      </c>
      <c r="AJ58" s="66"/>
      <c r="AK58" s="67">
        <f t="shared" si="7"/>
        <v>3958.0867001962415</v>
      </c>
      <c r="AL58" s="56">
        <v>75081.84</v>
      </c>
      <c r="AM58" s="68">
        <f t="shared" si="8"/>
        <v>72283.2977661052</v>
      </c>
      <c r="AN58" s="56"/>
      <c r="AO58" s="68"/>
      <c r="AP58" s="109"/>
      <c r="AQ58" s="71">
        <f t="shared" si="14"/>
        <v>6154.53435483871</v>
      </c>
      <c r="AR58" s="72"/>
      <c r="AS58" s="72"/>
      <c r="AT58" s="44">
        <f t="shared" si="13"/>
        <v>929491.2267211361</v>
      </c>
    </row>
    <row r="59" spans="1:46" s="73" customFormat="1" ht="17.25" customHeight="1">
      <c r="A59" s="41" t="s">
        <v>156</v>
      </c>
      <c r="B59" s="42" t="s">
        <v>157</v>
      </c>
      <c r="C59" s="43">
        <v>90</v>
      </c>
      <c r="D59" s="44">
        <v>4387.5</v>
      </c>
      <c r="E59" s="44"/>
      <c r="F59" s="44">
        <v>0</v>
      </c>
      <c r="G59" s="45">
        <v>1395410.79</v>
      </c>
      <c r="H59" s="46">
        <v>1198366.87</v>
      </c>
      <c r="I59" s="74"/>
      <c r="J59" s="74"/>
      <c r="K59" s="49">
        <f t="shared" si="0"/>
        <v>1395410.79</v>
      </c>
      <c r="L59" s="49">
        <f t="shared" si="1"/>
        <v>1198366.87</v>
      </c>
      <c r="M59" s="50">
        <f t="shared" si="11"/>
        <v>197043.91999999993</v>
      </c>
      <c r="N59" s="51">
        <v>143864.25</v>
      </c>
      <c r="O59" s="44"/>
      <c r="P59" s="52"/>
      <c r="Q59" s="44"/>
      <c r="R59" s="52"/>
      <c r="S59" s="52"/>
      <c r="T59" s="53">
        <v>37118.25</v>
      </c>
      <c r="U59" s="54"/>
      <c r="V59" s="55">
        <f t="shared" si="3"/>
        <v>37118.25</v>
      </c>
      <c r="W59" s="56">
        <v>57390</v>
      </c>
      <c r="X59" s="57">
        <f t="shared" si="4"/>
        <v>68323.5961420179</v>
      </c>
      <c r="Y59" s="58">
        <f t="shared" si="5"/>
        <v>19905.496074345378</v>
      </c>
      <c r="Z59" s="59">
        <v>311952.2</v>
      </c>
      <c r="AA59" s="60">
        <f t="shared" si="6"/>
        <v>266717.1029204071</v>
      </c>
      <c r="AB59" s="61"/>
      <c r="AC59" s="77">
        <v>221817.53</v>
      </c>
      <c r="AD59" s="77">
        <v>14686.47</v>
      </c>
      <c r="AE59" s="64">
        <v>363185.19</v>
      </c>
      <c r="AF59" s="64"/>
      <c r="AG59" s="65">
        <v>153111.14</v>
      </c>
      <c r="AH59" s="65">
        <v>152980.87</v>
      </c>
      <c r="AI59" s="65">
        <v>7998.739999999991</v>
      </c>
      <c r="AJ59" s="66"/>
      <c r="AK59" s="67">
        <f t="shared" si="7"/>
        <v>6467.100658068375</v>
      </c>
      <c r="AL59" s="56">
        <v>122675.4</v>
      </c>
      <c r="AM59" s="68">
        <f t="shared" si="8"/>
        <v>118102.89234755117</v>
      </c>
      <c r="AN59" s="56">
        <v>44578</v>
      </c>
      <c r="AO59" s="70">
        <f>AN59*97.183145036/100</f>
        <v>43322.302394148086</v>
      </c>
      <c r="AP59" s="71"/>
      <c r="AQ59" s="71">
        <f t="shared" si="14"/>
        <v>10055.866935483871</v>
      </c>
      <c r="AR59" s="72"/>
      <c r="AS59" s="72"/>
      <c r="AT59" s="44">
        <f t="shared" si="13"/>
        <v>1627656.797472022</v>
      </c>
    </row>
    <row r="60" spans="1:46" s="73" customFormat="1" ht="17.25" customHeight="1">
      <c r="A60" s="41" t="s">
        <v>158</v>
      </c>
      <c r="B60" s="42" t="s">
        <v>159</v>
      </c>
      <c r="C60" s="43">
        <v>60</v>
      </c>
      <c r="D60" s="44">
        <v>2714</v>
      </c>
      <c r="E60" s="44"/>
      <c r="F60" s="44">
        <v>0</v>
      </c>
      <c r="G60" s="45">
        <v>809753.55</v>
      </c>
      <c r="H60" s="46">
        <v>728752.8</v>
      </c>
      <c r="I60" s="74"/>
      <c r="J60" s="74"/>
      <c r="K60" s="49">
        <f t="shared" si="0"/>
        <v>809753.55</v>
      </c>
      <c r="L60" s="49">
        <f t="shared" si="1"/>
        <v>728752.8</v>
      </c>
      <c r="M60" s="50">
        <f t="shared" si="11"/>
        <v>81000.75</v>
      </c>
      <c r="N60" s="51">
        <v>150589.74</v>
      </c>
      <c r="O60" s="44"/>
      <c r="P60" s="52"/>
      <c r="Q60" s="44"/>
      <c r="R60" s="52"/>
      <c r="S60" s="52"/>
      <c r="T60" s="53">
        <v>22963.34</v>
      </c>
      <c r="U60" s="54"/>
      <c r="V60" s="55">
        <f t="shared" si="3"/>
        <v>22963.34</v>
      </c>
      <c r="W60" s="56">
        <v>35499.72</v>
      </c>
      <c r="X60" s="57">
        <f t="shared" si="4"/>
        <v>42262.91222224631</v>
      </c>
      <c r="Y60" s="58">
        <f t="shared" si="5"/>
        <v>12313.052158580822</v>
      </c>
      <c r="Z60" s="59">
        <v>192962.55</v>
      </c>
      <c r="AA60" s="60">
        <f t="shared" si="6"/>
        <v>170913.96195199777</v>
      </c>
      <c r="AB60" s="61"/>
      <c r="AC60" s="77">
        <v>156055.24</v>
      </c>
      <c r="AD60" s="77">
        <v>954.2600000000093</v>
      </c>
      <c r="AE60" s="64">
        <v>180569.03</v>
      </c>
      <c r="AF60" s="64"/>
      <c r="AG60" s="65">
        <v>72114.89000000001</v>
      </c>
      <c r="AH60" s="65">
        <v>72544.53</v>
      </c>
      <c r="AI60" s="65">
        <v>6787.989459999968</v>
      </c>
      <c r="AJ60" s="66"/>
      <c r="AK60" s="67">
        <f t="shared" si="7"/>
        <v>4000.39001390258</v>
      </c>
      <c r="AL60" s="56">
        <v>75883.44</v>
      </c>
      <c r="AM60" s="68">
        <f t="shared" si="8"/>
        <v>73055.01954981896</v>
      </c>
      <c r="AN60" s="69"/>
      <c r="AO60" s="68"/>
      <c r="AP60" s="109"/>
      <c r="AQ60" s="71">
        <f t="shared" si="14"/>
        <v>6220.312903225807</v>
      </c>
      <c r="AR60" s="72"/>
      <c r="AS60" s="72"/>
      <c r="AT60" s="44">
        <f t="shared" si="13"/>
        <v>971344.6682597722</v>
      </c>
    </row>
    <row r="61" spans="1:46" s="73" customFormat="1" ht="17.25" customHeight="1">
      <c r="A61" s="41" t="s">
        <v>160</v>
      </c>
      <c r="B61" s="111" t="s">
        <v>161</v>
      </c>
      <c r="C61" s="43">
        <v>18</v>
      </c>
      <c r="D61" s="44">
        <v>865.7</v>
      </c>
      <c r="E61" s="44"/>
      <c r="F61" s="44">
        <v>0</v>
      </c>
      <c r="G61" s="45">
        <v>217913.03</v>
      </c>
      <c r="H61" s="46">
        <v>196689.94</v>
      </c>
      <c r="I61" s="74"/>
      <c r="J61" s="74"/>
      <c r="K61" s="49">
        <f t="shared" si="0"/>
        <v>217913.03</v>
      </c>
      <c r="L61" s="49">
        <f t="shared" si="1"/>
        <v>196689.94</v>
      </c>
      <c r="M61" s="50">
        <f t="shared" si="11"/>
        <v>21223.089999999997</v>
      </c>
      <c r="N61" s="51">
        <v>58367.35</v>
      </c>
      <c r="O61" s="44"/>
      <c r="P61" s="52"/>
      <c r="Q61" s="44"/>
      <c r="R61" s="52"/>
      <c r="S61" s="52"/>
      <c r="T61" s="53">
        <v>7323.85</v>
      </c>
      <c r="U61" s="54"/>
      <c r="V61" s="55">
        <f t="shared" si="3"/>
        <v>7323.85</v>
      </c>
      <c r="W61" s="56">
        <v>11323.32</v>
      </c>
      <c r="X61" s="57">
        <f t="shared" si="4"/>
        <v>13480.570529131104</v>
      </c>
      <c r="Y61" s="58">
        <f t="shared" si="5"/>
        <v>3927.564205483942</v>
      </c>
      <c r="Z61" s="59">
        <v>52201.61</v>
      </c>
      <c r="AA61" s="60">
        <f t="shared" si="6"/>
        <v>36013.515688271036</v>
      </c>
      <c r="AB61" s="61"/>
      <c r="AC61" s="113">
        <v>27773.42</v>
      </c>
      <c r="AD61" s="77">
        <v>3706.180000000004</v>
      </c>
      <c r="AE61" s="64">
        <v>53259.06</v>
      </c>
      <c r="AF61" s="64"/>
      <c r="AG61" s="65">
        <v>20425.71</v>
      </c>
      <c r="AH61" s="65">
        <v>20172.9</v>
      </c>
      <c r="AI61" s="65">
        <v>9034.306599999996</v>
      </c>
      <c r="AJ61" s="66"/>
      <c r="AK61" s="67">
        <f t="shared" si="7"/>
        <v>1276.027131553229</v>
      </c>
      <c r="AL61" s="56">
        <v>24204.84</v>
      </c>
      <c r="AM61" s="68">
        <f t="shared" si="8"/>
        <v>23302.647578974276</v>
      </c>
      <c r="AN61" s="69"/>
      <c r="AO61" s="68"/>
      <c r="AP61" s="109"/>
      <c r="AQ61" s="109"/>
      <c r="AR61" s="114"/>
      <c r="AS61" s="114"/>
      <c r="AT61" s="44">
        <f t="shared" si="13"/>
        <v>278063.1017334135</v>
      </c>
    </row>
    <row r="62" spans="1:46" s="73" customFormat="1" ht="17.25" customHeight="1">
      <c r="A62" s="41" t="s">
        <v>162</v>
      </c>
      <c r="B62" s="42" t="s">
        <v>163</v>
      </c>
      <c r="C62" s="43">
        <v>99</v>
      </c>
      <c r="D62" s="44">
        <v>4609.4</v>
      </c>
      <c r="E62" s="44"/>
      <c r="F62" s="44">
        <v>46.2</v>
      </c>
      <c r="G62" s="45">
        <v>961148.16</v>
      </c>
      <c r="H62" s="46">
        <v>810028.02</v>
      </c>
      <c r="I62" s="74"/>
      <c r="J62" s="74"/>
      <c r="K62" s="49">
        <f t="shared" si="0"/>
        <v>961148.16</v>
      </c>
      <c r="L62" s="49">
        <f t="shared" si="1"/>
        <v>810028.02</v>
      </c>
      <c r="M62" s="50">
        <f t="shared" si="11"/>
        <v>151120.14</v>
      </c>
      <c r="N62" s="51">
        <v>222100.96</v>
      </c>
      <c r="O62" s="44"/>
      <c r="P62" s="52"/>
      <c r="Q62" s="44"/>
      <c r="R62" s="52"/>
      <c r="S62" s="52"/>
      <c r="T62" s="53">
        <v>45353.49</v>
      </c>
      <c r="U62" s="54"/>
      <c r="V62" s="55">
        <f t="shared" si="3"/>
        <v>45353.49</v>
      </c>
      <c r="W62" s="56">
        <v>70380.72</v>
      </c>
      <c r="X62" s="57">
        <f t="shared" si="4"/>
        <v>83789.22964740271</v>
      </c>
      <c r="Y62" s="58">
        <f t="shared" si="5"/>
        <v>20912.22646269802</v>
      </c>
      <c r="Z62" s="59">
        <v>145740.84</v>
      </c>
      <c r="AA62" s="60">
        <f t="shared" si="6"/>
        <v>122974.72415442456</v>
      </c>
      <c r="AB62" s="61"/>
      <c r="AC62" s="113">
        <v>41152.28</v>
      </c>
      <c r="AD62" s="77">
        <v>184.12000000000262</v>
      </c>
      <c r="AE62" s="64">
        <v>374348.7</v>
      </c>
      <c r="AF62" s="64"/>
      <c r="AG62" s="65">
        <v>59256.76</v>
      </c>
      <c r="AH62" s="65">
        <v>59170.59</v>
      </c>
      <c r="AI62" s="65">
        <v>8372.55999999999</v>
      </c>
      <c r="AJ62" s="66"/>
      <c r="AK62" s="67">
        <f t="shared" si="7"/>
        <v>6794.177498188117</v>
      </c>
      <c r="AL62" s="56">
        <v>117671.19</v>
      </c>
      <c r="AM62" s="68">
        <f t="shared" si="8"/>
        <v>113285.20538737385</v>
      </c>
      <c r="AN62" s="69">
        <v>68307.15</v>
      </c>
      <c r="AO62" s="70">
        <f>AN62*97.183145036/100</f>
        <v>66383.03665445806</v>
      </c>
      <c r="AP62" s="71"/>
      <c r="AQ62" s="71">
        <f>(D62+F62)*2.45/31*29</f>
        <v>10670.334838709678</v>
      </c>
      <c r="AR62" s="72"/>
      <c r="AS62" s="72"/>
      <c r="AT62" s="44">
        <f t="shared" si="13"/>
        <v>1234748.394643255</v>
      </c>
    </row>
    <row r="63" spans="1:46" s="73" customFormat="1" ht="17.25" customHeight="1">
      <c r="A63" s="41" t="s">
        <v>164</v>
      </c>
      <c r="B63" s="42" t="s">
        <v>165</v>
      </c>
      <c r="C63" s="43">
        <v>61</v>
      </c>
      <c r="D63" s="44">
        <v>2552.4</v>
      </c>
      <c r="E63" s="44"/>
      <c r="F63" s="44">
        <v>0</v>
      </c>
      <c r="G63" s="45">
        <v>752422.75</v>
      </c>
      <c r="H63" s="46">
        <v>670783.97</v>
      </c>
      <c r="I63" s="74"/>
      <c r="J63" s="74"/>
      <c r="K63" s="49">
        <f t="shared" si="0"/>
        <v>752422.75</v>
      </c>
      <c r="L63" s="49">
        <f t="shared" si="1"/>
        <v>670783.97</v>
      </c>
      <c r="M63" s="50">
        <f t="shared" si="11"/>
        <v>81638.78000000003</v>
      </c>
      <c r="N63" s="51">
        <v>72262.8</v>
      </c>
      <c r="O63" s="44"/>
      <c r="P63" s="52"/>
      <c r="Q63" s="44"/>
      <c r="R63" s="52"/>
      <c r="S63" s="52"/>
      <c r="T63" s="53">
        <v>21596.01</v>
      </c>
      <c r="U63" s="54"/>
      <c r="V63" s="55">
        <f t="shared" si="3"/>
        <v>21596.01</v>
      </c>
      <c r="W63" s="56">
        <v>33385.68</v>
      </c>
      <c r="X63" s="57">
        <f t="shared" si="4"/>
        <v>39746.118091072385</v>
      </c>
      <c r="Y63" s="58">
        <f t="shared" si="5"/>
        <v>11579.894741916614</v>
      </c>
      <c r="Z63" s="59">
        <v>181473.3</v>
      </c>
      <c r="AA63" s="60">
        <f t="shared" si="6"/>
        <v>144367.27644116626</v>
      </c>
      <c r="AB63" s="61"/>
      <c r="AC63" s="113">
        <v>137016.53</v>
      </c>
      <c r="AD63" s="77">
        <v>7594.270000000019</v>
      </c>
      <c r="AE63" s="64">
        <v>298629.03</v>
      </c>
      <c r="AF63" s="64"/>
      <c r="AG63" s="65">
        <v>68632.58</v>
      </c>
      <c r="AH63" s="65">
        <v>68043.81</v>
      </c>
      <c r="AI63" s="65">
        <v>17044.350399999996</v>
      </c>
      <c r="AJ63" s="66"/>
      <c r="AK63" s="67">
        <f t="shared" si="7"/>
        <v>3762.1943520578284</v>
      </c>
      <c r="AL63" s="56">
        <v>71365.32</v>
      </c>
      <c r="AM63" s="68">
        <f t="shared" si="8"/>
        <v>68705.30444823121</v>
      </c>
      <c r="AN63" s="69"/>
      <c r="AO63" s="68" t="s">
        <v>59</v>
      </c>
      <c r="AP63" s="109"/>
      <c r="AQ63" s="71">
        <f>(D63+F63)*2.45/31*29</f>
        <v>5849.936129032259</v>
      </c>
      <c r="AR63" s="72"/>
      <c r="AS63" s="72"/>
      <c r="AT63" s="44">
        <f>N63+P63+R63+S63+V63+X63+Y63+AA63+AC63+AD63+AE63+AF63+AG63+AH63+AI63+AK63+AM63+AQ63+AR63+AS63</f>
        <v>964830.1046034766</v>
      </c>
    </row>
    <row r="64" spans="1:46" s="73" customFormat="1" ht="17.25" customHeight="1">
      <c r="A64" s="41" t="s">
        <v>166</v>
      </c>
      <c r="B64" s="42" t="s">
        <v>167</v>
      </c>
      <c r="C64" s="43">
        <v>60</v>
      </c>
      <c r="D64" s="44">
        <v>2566.5</v>
      </c>
      <c r="E64" s="44"/>
      <c r="F64" s="44">
        <v>30.3</v>
      </c>
      <c r="G64" s="45">
        <v>835596.52</v>
      </c>
      <c r="H64" s="46">
        <v>727989.23</v>
      </c>
      <c r="I64" s="74"/>
      <c r="J64" s="74"/>
      <c r="K64" s="49">
        <f t="shared" si="0"/>
        <v>835596.52</v>
      </c>
      <c r="L64" s="49">
        <f t="shared" si="1"/>
        <v>727989.23</v>
      </c>
      <c r="M64" s="50">
        <f t="shared" si="11"/>
        <v>107607.29000000004</v>
      </c>
      <c r="N64" s="51">
        <v>152907.47</v>
      </c>
      <c r="O64" s="44"/>
      <c r="P64" s="52"/>
      <c r="Q64" s="44"/>
      <c r="R64" s="52"/>
      <c r="S64" s="52"/>
      <c r="T64" s="53">
        <v>21713.67</v>
      </c>
      <c r="U64" s="54"/>
      <c r="V64" s="55">
        <f t="shared" si="3"/>
        <v>21713.67</v>
      </c>
      <c r="W64" s="56">
        <v>33571.36</v>
      </c>
      <c r="X64" s="57">
        <f t="shared" si="4"/>
        <v>39967.172723092764</v>
      </c>
      <c r="Y64" s="58">
        <f t="shared" si="5"/>
        <v>11643.864541266646</v>
      </c>
      <c r="Z64" s="59">
        <v>182482.13</v>
      </c>
      <c r="AA64" s="60">
        <f t="shared" si="6"/>
        <v>125630.86328801353</v>
      </c>
      <c r="AB64" s="61"/>
      <c r="AC64" s="113">
        <v>160383.38999999998</v>
      </c>
      <c r="AD64" s="77">
        <v>4806.810000000027</v>
      </c>
      <c r="AE64" s="64">
        <v>300325.5</v>
      </c>
      <c r="AF64" s="64"/>
      <c r="AG64" s="65">
        <v>97019.99</v>
      </c>
      <c r="AH64" s="65">
        <v>96803.27</v>
      </c>
      <c r="AI64" s="65">
        <v>40686.058199999985</v>
      </c>
      <c r="AJ64" s="66"/>
      <c r="AK64" s="67">
        <f t="shared" si="7"/>
        <v>3782.977513147005</v>
      </c>
      <c r="AL64" s="56">
        <v>71763.36</v>
      </c>
      <c r="AM64" s="68">
        <f t="shared" si="8"/>
        <v>69088.50821418606</v>
      </c>
      <c r="AN64" s="69"/>
      <c r="AO64" s="68"/>
      <c r="AP64" s="109">
        <v>2566.9</v>
      </c>
      <c r="AQ64" s="109">
        <f>(AP64+F64)*2.45/31*29</f>
        <v>5952.614838709679</v>
      </c>
      <c r="AR64" s="114"/>
      <c r="AS64" s="114"/>
      <c r="AT64" s="44">
        <f aca="true" t="shared" si="15" ref="AT64:AT82">N64+P64+R64+S64+V64+X64+Y64+AA64+AC64+AD64+AE64+AF64+AG64+AH64+AI64+AK64+AM64+AO64+AQ64+AR64+AS64</f>
        <v>1130712.159318416</v>
      </c>
    </row>
    <row r="65" spans="1:46" s="73" customFormat="1" ht="17.25" customHeight="1">
      <c r="A65" s="41" t="s">
        <v>168</v>
      </c>
      <c r="B65" s="42" t="s">
        <v>169</v>
      </c>
      <c r="C65" s="43">
        <v>60</v>
      </c>
      <c r="D65" s="44">
        <v>2549.5</v>
      </c>
      <c r="E65" s="44"/>
      <c r="F65" s="44">
        <v>0</v>
      </c>
      <c r="G65" s="45">
        <v>803145.77</v>
      </c>
      <c r="H65" s="46">
        <v>676728.86</v>
      </c>
      <c r="I65" s="74"/>
      <c r="J65" s="74"/>
      <c r="K65" s="49">
        <f t="shared" si="0"/>
        <v>803145.77</v>
      </c>
      <c r="L65" s="49">
        <f t="shared" si="1"/>
        <v>676728.86</v>
      </c>
      <c r="M65" s="50">
        <f t="shared" si="11"/>
        <v>126416.91000000003</v>
      </c>
      <c r="N65" s="51">
        <v>126147.48</v>
      </c>
      <c r="O65" s="44"/>
      <c r="P65" s="52"/>
      <c r="Q65" s="44"/>
      <c r="R65" s="52"/>
      <c r="S65" s="52"/>
      <c r="T65" s="53">
        <v>21568.87</v>
      </c>
      <c r="U65" s="54"/>
      <c r="V65" s="55">
        <f t="shared" si="3"/>
        <v>21568.87</v>
      </c>
      <c r="W65" s="56">
        <v>33348.24</v>
      </c>
      <c r="X65" s="57">
        <f t="shared" si="4"/>
        <v>39701.54524842458</v>
      </c>
      <c r="Y65" s="58">
        <f t="shared" si="5"/>
        <v>11566.737832830437</v>
      </c>
      <c r="Z65" s="59">
        <v>181269.89</v>
      </c>
      <c r="AA65" s="60">
        <f t="shared" si="6"/>
        <v>125281.23165341085</v>
      </c>
      <c r="AB65" s="61"/>
      <c r="AC65" s="113">
        <v>149918.33</v>
      </c>
      <c r="AD65" s="77">
        <v>14283.97000000003</v>
      </c>
      <c r="AE65" s="64">
        <v>298289.7</v>
      </c>
      <c r="AF65" s="64"/>
      <c r="AG65" s="65">
        <v>87845.75</v>
      </c>
      <c r="AH65" s="65">
        <v>87195.82</v>
      </c>
      <c r="AI65" s="65">
        <v>30392.429999999993</v>
      </c>
      <c r="AJ65" s="66"/>
      <c r="AK65" s="67">
        <f t="shared" si="7"/>
        <v>3757.919801195515</v>
      </c>
      <c r="AL65" s="56">
        <v>71284.44</v>
      </c>
      <c r="AM65" s="68">
        <f t="shared" si="8"/>
        <v>68627.43910658105</v>
      </c>
      <c r="AN65" s="69"/>
      <c r="AO65" s="68"/>
      <c r="AP65" s="109"/>
      <c r="AQ65" s="71">
        <f>(D65+F65)*2.45/31*29</f>
        <v>5843.289516129033</v>
      </c>
      <c r="AR65" s="72"/>
      <c r="AS65" s="72"/>
      <c r="AT65" s="44">
        <f t="shared" si="15"/>
        <v>1070420.5131585714</v>
      </c>
    </row>
    <row r="66" spans="1:46" s="73" customFormat="1" ht="17.25" customHeight="1">
      <c r="A66" s="41" t="s">
        <v>170</v>
      </c>
      <c r="B66" s="111" t="s">
        <v>171</v>
      </c>
      <c r="C66" s="43">
        <v>2</v>
      </c>
      <c r="D66" s="44">
        <v>112.9</v>
      </c>
      <c r="E66" s="44"/>
      <c r="F66" s="44"/>
      <c r="G66" s="45">
        <v>1887.68</v>
      </c>
      <c r="H66" s="46">
        <v>943.84</v>
      </c>
      <c r="I66" s="74"/>
      <c r="J66" s="74"/>
      <c r="K66" s="49">
        <f t="shared" si="0"/>
        <v>1887.68</v>
      </c>
      <c r="L66" s="49">
        <f t="shared" si="1"/>
        <v>943.84</v>
      </c>
      <c r="M66" s="50"/>
      <c r="N66" s="51"/>
      <c r="O66" s="44"/>
      <c r="P66" s="52"/>
      <c r="Q66" s="44"/>
      <c r="R66" s="52"/>
      <c r="S66" s="52"/>
      <c r="T66" s="53">
        <v>158.06</v>
      </c>
      <c r="U66" s="54"/>
      <c r="V66" s="55">
        <f t="shared" si="3"/>
        <v>158.06</v>
      </c>
      <c r="W66" s="56">
        <v>246.12</v>
      </c>
      <c r="X66" s="57">
        <f t="shared" si="4"/>
        <v>293.0092957392132</v>
      </c>
      <c r="Y66" s="58">
        <f t="shared" si="5"/>
        <v>512.2120813204771</v>
      </c>
      <c r="Z66" s="59"/>
      <c r="AA66" s="60"/>
      <c r="AB66" s="61"/>
      <c r="AC66" s="63"/>
      <c r="AD66" s="63"/>
      <c r="AE66" s="64"/>
      <c r="AF66" s="64"/>
      <c r="AG66" s="65"/>
      <c r="AH66" s="65"/>
      <c r="AI66" s="65"/>
      <c r="AJ66" s="66"/>
      <c r="AK66" s="67">
        <f t="shared" si="7"/>
        <v>166.41268701901302</v>
      </c>
      <c r="AL66" s="56"/>
      <c r="AM66" s="68">
        <f t="shared" si="8"/>
        <v>0</v>
      </c>
      <c r="AN66" s="69"/>
      <c r="AO66" s="68"/>
      <c r="AP66" s="109"/>
      <c r="AQ66" s="109"/>
      <c r="AR66" s="114"/>
      <c r="AS66" s="114"/>
      <c r="AT66" s="44">
        <f t="shared" si="15"/>
        <v>1129.6940640787034</v>
      </c>
    </row>
    <row r="67" spans="1:46" s="73" customFormat="1" ht="17.25" customHeight="1">
      <c r="A67" s="41" t="s">
        <v>172</v>
      </c>
      <c r="B67" s="42" t="s">
        <v>173</v>
      </c>
      <c r="C67" s="43">
        <v>26</v>
      </c>
      <c r="D67" s="44">
        <v>1551.1</v>
      </c>
      <c r="E67" s="44"/>
      <c r="F67" s="44">
        <v>0</v>
      </c>
      <c r="G67" s="45">
        <v>761652.51</v>
      </c>
      <c r="H67" s="46">
        <v>610673.14</v>
      </c>
      <c r="I67" s="74"/>
      <c r="J67" s="74"/>
      <c r="K67" s="49">
        <f t="shared" si="0"/>
        <v>761652.51</v>
      </c>
      <c r="L67" s="49">
        <f t="shared" si="1"/>
        <v>610673.14</v>
      </c>
      <c r="M67" s="50">
        <f aca="true" t="shared" si="16" ref="M67:M76">K67-L67</f>
        <v>150979.37</v>
      </c>
      <c r="N67" s="51">
        <v>64014.35</v>
      </c>
      <c r="O67" s="44"/>
      <c r="P67" s="52"/>
      <c r="Q67" s="44"/>
      <c r="R67" s="52"/>
      <c r="S67" s="52"/>
      <c r="T67" s="53">
        <v>13122.3</v>
      </c>
      <c r="U67" s="54"/>
      <c r="V67" s="55">
        <f t="shared" si="3"/>
        <v>13122.3</v>
      </c>
      <c r="W67" s="56">
        <v>20288.55</v>
      </c>
      <c r="X67" s="57">
        <f t="shared" si="4"/>
        <v>24153.801995245463</v>
      </c>
      <c r="Y67" s="58">
        <f t="shared" si="5"/>
        <v>7037.131615023844</v>
      </c>
      <c r="Z67" s="59">
        <v>143787.41</v>
      </c>
      <c r="AA67" s="60">
        <f>(Z67-AD67-AF67-AI67-AK67-AR67)*94.313015306/100</f>
        <v>103519.61283504344</v>
      </c>
      <c r="AB67" s="61"/>
      <c r="AC67" s="113">
        <v>136270.89</v>
      </c>
      <c r="AD67" s="77">
        <v>4864.950000000012</v>
      </c>
      <c r="AE67" s="64">
        <v>509150.93</v>
      </c>
      <c r="AF67" s="64"/>
      <c r="AG67" s="65">
        <v>51758.67</v>
      </c>
      <c r="AH67" s="65">
        <v>49518.23</v>
      </c>
      <c r="AI67" s="65">
        <v>26874.418319999997</v>
      </c>
      <c r="AJ67" s="66"/>
      <c r="AK67" s="67">
        <f t="shared" si="7"/>
        <v>2286.295118115067</v>
      </c>
      <c r="AL67" s="56">
        <v>43369.23</v>
      </c>
      <c r="AM67" s="68">
        <f t="shared" si="8"/>
        <v>41752.71897940571</v>
      </c>
      <c r="AN67" s="69"/>
      <c r="AO67" s="68"/>
      <c r="AP67" s="109"/>
      <c r="AQ67" s="71">
        <f>(D67+F67)*2.45/31*29</f>
        <v>3555.021129032258</v>
      </c>
      <c r="AR67" s="72"/>
      <c r="AS67" s="72">
        <v>1471.15</v>
      </c>
      <c r="AT67" s="44">
        <f t="shared" si="15"/>
        <v>1039350.4699918659</v>
      </c>
    </row>
    <row r="68" spans="1:46" s="73" customFormat="1" ht="17.25" customHeight="1">
      <c r="A68" s="41" t="s">
        <v>174</v>
      </c>
      <c r="B68" s="111" t="s">
        <v>175</v>
      </c>
      <c r="C68" s="43">
        <v>8</v>
      </c>
      <c r="D68" s="44">
        <v>382.6</v>
      </c>
      <c r="E68" s="44"/>
      <c r="F68" s="44">
        <v>0</v>
      </c>
      <c r="G68" s="45">
        <v>49080.13</v>
      </c>
      <c r="H68" s="46">
        <v>49080.12</v>
      </c>
      <c r="I68" s="74"/>
      <c r="J68" s="74"/>
      <c r="K68" s="49">
        <f t="shared" si="0"/>
        <v>49080.13</v>
      </c>
      <c r="L68" s="49">
        <f t="shared" si="1"/>
        <v>49080.12</v>
      </c>
      <c r="M68" s="50">
        <f t="shared" si="16"/>
        <v>0.00999999999476131</v>
      </c>
      <c r="N68" s="51">
        <v>42350.3</v>
      </c>
      <c r="O68" s="44"/>
      <c r="P68" s="52"/>
      <c r="Q68" s="44"/>
      <c r="R68" s="52"/>
      <c r="S68" s="52"/>
      <c r="T68" s="53">
        <v>3236.8</v>
      </c>
      <c r="U68" s="54"/>
      <c r="V68" s="55">
        <f t="shared" si="3"/>
        <v>3236.8</v>
      </c>
      <c r="W68" s="56">
        <v>5004.6</v>
      </c>
      <c r="X68" s="57">
        <f t="shared" si="4"/>
        <v>5958.046162264206</v>
      </c>
      <c r="Y68" s="58">
        <f t="shared" si="5"/>
        <v>1735.8046263349383</v>
      </c>
      <c r="Z68" s="59">
        <v>10674.57</v>
      </c>
      <c r="AA68" s="60">
        <f>(Z68-AD68-AF68-AI68-AK68-AR68)*94.313015306/100</f>
        <v>9535.634438729967</v>
      </c>
      <c r="AB68" s="61"/>
      <c r="AC68" s="63"/>
      <c r="AD68" s="63"/>
      <c r="AE68" s="64"/>
      <c r="AF68" s="64"/>
      <c r="AG68" s="65"/>
      <c r="AH68" s="65"/>
      <c r="AI68" s="65"/>
      <c r="AJ68" s="66"/>
      <c r="AK68" s="67">
        <f t="shared" si="7"/>
        <v>563.945917214122</v>
      </c>
      <c r="AL68" s="56">
        <v>10697.52</v>
      </c>
      <c r="AM68" s="68">
        <f t="shared" si="8"/>
        <v>10298.788941758297</v>
      </c>
      <c r="AN68" s="69"/>
      <c r="AO68" s="68"/>
      <c r="AP68" s="109"/>
      <c r="AQ68" s="109"/>
      <c r="AR68" s="114"/>
      <c r="AS68" s="114"/>
      <c r="AT68" s="44">
        <f t="shared" si="15"/>
        <v>73679.32008630154</v>
      </c>
    </row>
    <row r="69" spans="1:46" s="73" customFormat="1" ht="17.25" customHeight="1">
      <c r="A69" s="41" t="s">
        <v>176</v>
      </c>
      <c r="B69" s="42" t="s">
        <v>177</v>
      </c>
      <c r="C69" s="43">
        <v>29</v>
      </c>
      <c r="D69" s="44">
        <v>562</v>
      </c>
      <c r="E69" s="44"/>
      <c r="F69" s="44">
        <v>0</v>
      </c>
      <c r="G69" s="45">
        <v>441601.54</v>
      </c>
      <c r="H69" s="46">
        <v>285637.13</v>
      </c>
      <c r="I69" s="74"/>
      <c r="J69" s="74"/>
      <c r="K69" s="49">
        <f aca="true" t="shared" si="17" ref="K69:K132">G69+I69</f>
        <v>441601.54</v>
      </c>
      <c r="L69" s="49">
        <f aca="true" t="shared" si="18" ref="L69:L132">H69+J69</f>
        <v>285637.13</v>
      </c>
      <c r="M69" s="50">
        <f t="shared" si="16"/>
        <v>155964.40999999997</v>
      </c>
      <c r="N69" s="51">
        <v>40129.39</v>
      </c>
      <c r="O69" s="44"/>
      <c r="P69" s="52"/>
      <c r="Q69" s="44"/>
      <c r="R69" s="52"/>
      <c r="S69" s="52"/>
      <c r="T69" s="53">
        <v>5087.84</v>
      </c>
      <c r="U69" s="54"/>
      <c r="V69" s="55">
        <f aca="true" t="shared" si="19" ref="V69:V132">T69</f>
        <v>5087.84</v>
      </c>
      <c r="W69" s="56">
        <v>7866.84</v>
      </c>
      <c r="X69" s="57">
        <f aca="true" t="shared" si="20" ref="X69:X132">W69*119.051395961/100</f>
        <v>9365.582838018332</v>
      </c>
      <c r="Y69" s="58">
        <f aca="true" t="shared" si="21" ref="Y69:Y132">D69*4.53686520213</f>
        <v>2549.7182435970603</v>
      </c>
      <c r="Z69" s="59">
        <v>55750</v>
      </c>
      <c r="AA69" s="60"/>
      <c r="AB69" s="61"/>
      <c r="AC69" s="115">
        <v>102631.84</v>
      </c>
      <c r="AD69" s="77"/>
      <c r="AE69" s="64">
        <v>246888.25</v>
      </c>
      <c r="AF69" s="64"/>
      <c r="AG69" s="65">
        <v>46981.13</v>
      </c>
      <c r="AH69" s="65">
        <v>46769.46000000001</v>
      </c>
      <c r="AI69" s="65">
        <v>152816.24708</v>
      </c>
      <c r="AJ69" s="66"/>
      <c r="AK69" s="67">
        <f t="shared" si="7"/>
        <v>828.37847745514</v>
      </c>
      <c r="AL69" s="56">
        <v>16815.36</v>
      </c>
      <c r="AM69" s="68">
        <f aca="true" t="shared" si="22" ref="AM69:AM132">AL69*96.272677609/100</f>
        <v>16188.597321592742</v>
      </c>
      <c r="AN69" s="69"/>
      <c r="AO69" s="68"/>
      <c r="AP69" s="109">
        <v>601.4</v>
      </c>
      <c r="AQ69" s="71">
        <f>AP69*2.45/31*29</f>
        <v>1378.3700000000001</v>
      </c>
      <c r="AR69" s="72"/>
      <c r="AS69" s="72"/>
      <c r="AT69" s="44">
        <f t="shared" si="15"/>
        <v>671614.8039606633</v>
      </c>
    </row>
    <row r="70" spans="1:46" s="73" customFormat="1" ht="17.25" customHeight="1">
      <c r="A70" s="41" t="s">
        <v>178</v>
      </c>
      <c r="B70" s="42" t="s">
        <v>179</v>
      </c>
      <c r="C70" s="22">
        <v>26</v>
      </c>
      <c r="D70" s="44">
        <v>573.6</v>
      </c>
      <c r="E70" s="44"/>
      <c r="F70" s="44">
        <v>0</v>
      </c>
      <c r="G70" s="45">
        <v>162225.67</v>
      </c>
      <c r="H70" s="46">
        <v>119855.68</v>
      </c>
      <c r="I70" s="74"/>
      <c r="J70" s="74"/>
      <c r="K70" s="49">
        <f t="shared" si="17"/>
        <v>162225.67</v>
      </c>
      <c r="L70" s="49">
        <f t="shared" si="18"/>
        <v>119855.68</v>
      </c>
      <c r="M70" s="50">
        <f t="shared" si="16"/>
        <v>42369.99000000002</v>
      </c>
      <c r="N70" s="51">
        <v>28305.48</v>
      </c>
      <c r="O70" s="44"/>
      <c r="P70" s="52"/>
      <c r="Q70" s="44"/>
      <c r="R70" s="52"/>
      <c r="S70" s="52"/>
      <c r="T70" s="53">
        <v>4534.85</v>
      </c>
      <c r="U70" s="54"/>
      <c r="V70" s="55">
        <f t="shared" si="19"/>
        <v>4534.85</v>
      </c>
      <c r="W70" s="56">
        <v>6159.61</v>
      </c>
      <c r="X70" s="57">
        <f t="shared" si="20"/>
        <v>7333.101690753351</v>
      </c>
      <c r="Y70" s="58">
        <f t="shared" si="21"/>
        <v>2602.3458799417685</v>
      </c>
      <c r="Z70" s="59">
        <v>13643.44</v>
      </c>
      <c r="AA70" s="60">
        <f>(Z70-AD70-AF70-AI70-AK70-AR70)*94.313015306/100</f>
        <v>15591.702234362003</v>
      </c>
      <c r="AB70" s="61"/>
      <c r="AC70" s="113">
        <v>41527.68</v>
      </c>
      <c r="AD70" s="77">
        <v>4015.6200000000026</v>
      </c>
      <c r="AE70" s="64">
        <v>154326.7</v>
      </c>
      <c r="AF70" s="64"/>
      <c r="AG70" s="65">
        <v>18395.620000000003</v>
      </c>
      <c r="AH70" s="65">
        <v>18695.86</v>
      </c>
      <c r="AI70" s="65">
        <v>-7749.523660000004</v>
      </c>
      <c r="AJ70" s="66"/>
      <c r="AK70" s="67">
        <f t="shared" si="7"/>
        <v>845.4766809043921</v>
      </c>
      <c r="AL70" s="56">
        <v>5841.6</v>
      </c>
      <c r="AM70" s="68">
        <f t="shared" si="22"/>
        <v>5623.864735207345</v>
      </c>
      <c r="AN70" s="69">
        <v>3889.08</v>
      </c>
      <c r="AO70" s="70">
        <f>AN70*97.183145036/100</f>
        <v>3779.5302569660685</v>
      </c>
      <c r="AP70" s="71"/>
      <c r="AQ70" s="71">
        <f>(D70+F70)*2.45/31*29</f>
        <v>1314.6541935483872</v>
      </c>
      <c r="AR70" s="72"/>
      <c r="AS70" s="72"/>
      <c r="AT70" s="44">
        <f t="shared" si="15"/>
        <v>299142.9620116833</v>
      </c>
    </row>
    <row r="71" spans="1:46" s="73" customFormat="1" ht="17.25" customHeight="1">
      <c r="A71" s="41" t="s">
        <v>180</v>
      </c>
      <c r="B71" s="42" t="s">
        <v>181</v>
      </c>
      <c r="C71" s="22">
        <v>25</v>
      </c>
      <c r="D71" s="44">
        <v>564.6</v>
      </c>
      <c r="E71" s="44"/>
      <c r="F71" s="44">
        <v>0</v>
      </c>
      <c r="G71" s="45">
        <v>131327.48</v>
      </c>
      <c r="H71" s="46">
        <v>75718.43</v>
      </c>
      <c r="I71" s="74"/>
      <c r="J71" s="74"/>
      <c r="K71" s="49">
        <f t="shared" si="17"/>
        <v>131327.48</v>
      </c>
      <c r="L71" s="49">
        <f t="shared" si="18"/>
        <v>75718.43</v>
      </c>
      <c r="M71" s="50">
        <f t="shared" si="16"/>
        <v>55609.05000000002</v>
      </c>
      <c r="N71" s="51">
        <v>53212.34</v>
      </c>
      <c r="O71" s="44"/>
      <c r="P71" s="52"/>
      <c r="Q71" s="44"/>
      <c r="R71" s="52"/>
      <c r="S71" s="52"/>
      <c r="T71" s="53">
        <v>5555.7</v>
      </c>
      <c r="U71" s="54"/>
      <c r="V71" s="55">
        <f t="shared" si="19"/>
        <v>5555.7</v>
      </c>
      <c r="W71" s="56">
        <v>8621.55</v>
      </c>
      <c r="X71" s="57">
        <f t="shared" si="20"/>
        <v>10264.075628475595</v>
      </c>
      <c r="Y71" s="58">
        <f t="shared" si="21"/>
        <v>2561.5140931225983</v>
      </c>
      <c r="Z71" s="59">
        <v>17853.15</v>
      </c>
      <c r="AA71" s="60"/>
      <c r="AB71" s="61"/>
      <c r="AC71" s="115">
        <v>11858.49</v>
      </c>
      <c r="AD71" s="77">
        <v>0.010000000000218279</v>
      </c>
      <c r="AE71" s="64">
        <v>136523.07</v>
      </c>
      <c r="AF71" s="64"/>
      <c r="AG71" s="65">
        <v>14028</v>
      </c>
      <c r="AH71" s="65">
        <v>13703.51</v>
      </c>
      <c r="AI71" s="65">
        <v>27207.479999999996</v>
      </c>
      <c r="AJ71" s="66"/>
      <c r="AK71" s="67">
        <f t="shared" si="7"/>
        <v>832.2108334006621</v>
      </c>
      <c r="AL71" s="56">
        <v>14414.49</v>
      </c>
      <c r="AM71" s="68">
        <f t="shared" si="22"/>
        <v>13877.215486681544</v>
      </c>
      <c r="AN71" s="69">
        <v>1914.09</v>
      </c>
      <c r="AO71" s="70">
        <f>AN71*97.183145036/100</f>
        <v>1860.1728608195722</v>
      </c>
      <c r="AP71" s="71"/>
      <c r="AQ71" s="71">
        <f>(D71+F71)*2.45/31*29</f>
        <v>1294.0267741935486</v>
      </c>
      <c r="AR71" s="72"/>
      <c r="AS71" s="72"/>
      <c r="AT71" s="44">
        <f t="shared" si="15"/>
        <v>292777.8156766935</v>
      </c>
    </row>
    <row r="72" spans="1:46" s="128" customFormat="1" ht="17.25" customHeight="1">
      <c r="A72" s="41" t="s">
        <v>182</v>
      </c>
      <c r="B72" s="42" t="s">
        <v>183</v>
      </c>
      <c r="C72" s="116">
        <v>23</v>
      </c>
      <c r="D72" s="117">
        <v>604.3</v>
      </c>
      <c r="E72" s="117"/>
      <c r="F72" s="117">
        <v>0</v>
      </c>
      <c r="G72" s="45">
        <v>105445.32</v>
      </c>
      <c r="H72" s="46">
        <v>73076.89</v>
      </c>
      <c r="I72" s="118"/>
      <c r="J72" s="118"/>
      <c r="K72" s="118">
        <f t="shared" si="17"/>
        <v>105445.32</v>
      </c>
      <c r="L72" s="118">
        <f t="shared" si="18"/>
        <v>73076.89</v>
      </c>
      <c r="M72" s="119">
        <f t="shared" si="16"/>
        <v>32368.430000000008</v>
      </c>
      <c r="N72" s="120"/>
      <c r="O72" s="117"/>
      <c r="P72" s="117"/>
      <c r="Q72" s="44"/>
      <c r="R72" s="117"/>
      <c r="S72" s="117"/>
      <c r="T72" s="121">
        <v>3373.5</v>
      </c>
      <c r="U72" s="122"/>
      <c r="V72" s="55">
        <f t="shared" si="19"/>
        <v>3373.5</v>
      </c>
      <c r="W72" s="123">
        <v>3903.38</v>
      </c>
      <c r="X72" s="57">
        <f t="shared" si="20"/>
        <v>4647.028379662482</v>
      </c>
      <c r="Y72" s="58">
        <f t="shared" si="21"/>
        <v>2741.627641647159</v>
      </c>
      <c r="Z72" s="123">
        <v>10149.46</v>
      </c>
      <c r="AA72" s="60"/>
      <c r="AB72" s="124"/>
      <c r="AC72" s="113">
        <v>13945.63</v>
      </c>
      <c r="AD72" s="77">
        <v>22688.070000000007</v>
      </c>
      <c r="AE72" s="64">
        <v>74630.6</v>
      </c>
      <c r="AF72" s="64"/>
      <c r="AG72" s="65">
        <v>14947.13</v>
      </c>
      <c r="AH72" s="65">
        <v>15176.12</v>
      </c>
      <c r="AI72" s="125">
        <v>-0.1633060000021942</v>
      </c>
      <c r="AJ72" s="126"/>
      <c r="AK72" s="67">
        <f t="shared" si="7"/>
        <v>890.7279607226709</v>
      </c>
      <c r="AL72" s="123">
        <v>4345.72</v>
      </c>
      <c r="AM72" s="68">
        <f t="shared" si="22"/>
        <v>4183.741005389835</v>
      </c>
      <c r="AN72" s="127">
        <v>2752.71</v>
      </c>
      <c r="AO72" s="70">
        <f>AN72*97.183145036/100</f>
        <v>2675.1701517204756</v>
      </c>
      <c r="AP72" s="71"/>
      <c r="AQ72" s="71">
        <f>(D72+F72)*2.45/31*29</f>
        <v>1385.016612903226</v>
      </c>
      <c r="AR72" s="72"/>
      <c r="AS72" s="72"/>
      <c r="AT72" s="44">
        <f t="shared" si="15"/>
        <v>161284.19844604583</v>
      </c>
    </row>
    <row r="73" spans="1:46" s="73" customFormat="1" ht="17.25" customHeight="1">
      <c r="A73" s="41" t="s">
        <v>184</v>
      </c>
      <c r="B73" s="111" t="s">
        <v>185</v>
      </c>
      <c r="C73" s="43">
        <v>16</v>
      </c>
      <c r="D73" s="44">
        <v>1062.1</v>
      </c>
      <c r="E73" s="44"/>
      <c r="F73" s="44">
        <v>177.6</v>
      </c>
      <c r="G73" s="45">
        <v>136247.22</v>
      </c>
      <c r="H73" s="46">
        <v>100577.05</v>
      </c>
      <c r="I73" s="74"/>
      <c r="J73" s="74"/>
      <c r="K73" s="49">
        <f t="shared" si="17"/>
        <v>136247.22</v>
      </c>
      <c r="L73" s="49">
        <f t="shared" si="18"/>
        <v>100577.05</v>
      </c>
      <c r="M73" s="50">
        <f t="shared" si="16"/>
        <v>35670.17</v>
      </c>
      <c r="N73" s="51">
        <v>51115.45</v>
      </c>
      <c r="O73" s="44"/>
      <c r="P73" s="52"/>
      <c r="Q73" s="44"/>
      <c r="R73" s="52"/>
      <c r="S73" s="52"/>
      <c r="T73" s="53">
        <v>8985.36</v>
      </c>
      <c r="U73" s="54"/>
      <c r="V73" s="55">
        <f t="shared" si="19"/>
        <v>8985.36</v>
      </c>
      <c r="W73" s="56">
        <v>13892.52</v>
      </c>
      <c r="X73" s="57">
        <f t="shared" si="20"/>
        <v>16539.238994161118</v>
      </c>
      <c r="Y73" s="58">
        <f t="shared" si="21"/>
        <v>4818.604531182273</v>
      </c>
      <c r="Z73" s="59">
        <v>29632.99</v>
      </c>
      <c r="AA73" s="60">
        <f aca="true" t="shared" si="23" ref="AA73:AA198">(Z73-AD73-AF73-AI73-AK73-AR73)*94.313015306/100</f>
        <v>26471.27972571264</v>
      </c>
      <c r="AB73" s="61"/>
      <c r="AC73" s="63"/>
      <c r="AD73" s="63"/>
      <c r="AE73" s="64"/>
      <c r="AF73" s="64"/>
      <c r="AG73" s="65"/>
      <c r="AH73" s="65"/>
      <c r="AI73" s="65"/>
      <c r="AJ73" s="66"/>
      <c r="AK73" s="67">
        <f t="shared" si="7"/>
        <v>1565.5174037457368</v>
      </c>
      <c r="AL73" s="56">
        <v>29696.76</v>
      </c>
      <c r="AM73" s="68">
        <f t="shared" si="22"/>
        <v>28589.866015118467</v>
      </c>
      <c r="AN73" s="69"/>
      <c r="AO73" s="68"/>
      <c r="AP73" s="109"/>
      <c r="AQ73" s="109"/>
      <c r="AR73" s="114"/>
      <c r="AS73" s="114"/>
      <c r="AT73" s="44">
        <f t="shared" si="15"/>
        <v>138085.31666992023</v>
      </c>
    </row>
    <row r="74" spans="1:46" s="73" customFormat="1" ht="17.25" customHeight="1">
      <c r="A74" s="41" t="s">
        <v>186</v>
      </c>
      <c r="B74" s="111" t="s">
        <v>187</v>
      </c>
      <c r="C74" s="43">
        <v>12</v>
      </c>
      <c r="D74" s="44">
        <v>1015.7</v>
      </c>
      <c r="E74" s="44"/>
      <c r="F74" s="44">
        <v>0</v>
      </c>
      <c r="G74" s="45">
        <v>130292.06</v>
      </c>
      <c r="H74" s="46">
        <v>117955.74</v>
      </c>
      <c r="I74" s="74"/>
      <c r="J74" s="74"/>
      <c r="K74" s="49">
        <f t="shared" si="17"/>
        <v>130292.06</v>
      </c>
      <c r="L74" s="49">
        <f t="shared" si="18"/>
        <v>117955.74</v>
      </c>
      <c r="M74" s="50">
        <f t="shared" si="16"/>
        <v>12336.319999999992</v>
      </c>
      <c r="N74" s="51">
        <v>77072.11</v>
      </c>
      <c r="O74" s="44"/>
      <c r="P74" s="52"/>
      <c r="Q74" s="44"/>
      <c r="R74" s="52"/>
      <c r="S74" s="52"/>
      <c r="T74" s="53">
        <v>8592.69</v>
      </c>
      <c r="U74" s="54"/>
      <c r="V74" s="55">
        <f t="shared" si="19"/>
        <v>8592.69</v>
      </c>
      <c r="W74" s="56">
        <v>13285.23</v>
      </c>
      <c r="X74" s="57">
        <f t="shared" si="20"/>
        <v>15816.25177162956</v>
      </c>
      <c r="Y74" s="58">
        <f t="shared" si="21"/>
        <v>4608.093985803442</v>
      </c>
      <c r="Z74" s="59">
        <v>28337.66</v>
      </c>
      <c r="AA74" s="60">
        <f t="shared" si="23"/>
        <v>25314.118269494003</v>
      </c>
      <c r="AB74" s="61"/>
      <c r="AC74" s="63"/>
      <c r="AD74" s="63"/>
      <c r="AE74" s="64"/>
      <c r="AF74" s="64"/>
      <c r="AG74" s="65"/>
      <c r="AH74" s="65"/>
      <c r="AI74" s="65"/>
      <c r="AJ74" s="66"/>
      <c r="AK74" s="67">
        <f t="shared" si="7"/>
        <v>1497.1245899487292</v>
      </c>
      <c r="AL74" s="56">
        <v>28398.6</v>
      </c>
      <c r="AM74" s="68">
        <f t="shared" si="22"/>
        <v>27340.09262346947</v>
      </c>
      <c r="AN74" s="69"/>
      <c r="AO74" s="68"/>
      <c r="AP74" s="109"/>
      <c r="AQ74" s="109"/>
      <c r="AR74" s="114"/>
      <c r="AS74" s="114"/>
      <c r="AT74" s="44">
        <f t="shared" si="15"/>
        <v>160240.48124034522</v>
      </c>
    </row>
    <row r="75" spans="1:46" s="128" customFormat="1" ht="17.25" customHeight="1">
      <c r="A75" s="41" t="s">
        <v>188</v>
      </c>
      <c r="B75" s="111" t="s">
        <v>189</v>
      </c>
      <c r="C75" s="116">
        <v>27</v>
      </c>
      <c r="D75" s="117">
        <v>580</v>
      </c>
      <c r="E75" s="117"/>
      <c r="F75" s="117">
        <v>0</v>
      </c>
      <c r="G75" s="45">
        <v>65753.29</v>
      </c>
      <c r="H75" s="46">
        <v>52214.65</v>
      </c>
      <c r="I75" s="118"/>
      <c r="J75" s="118"/>
      <c r="K75" s="118">
        <f t="shared" si="17"/>
        <v>65753.29</v>
      </c>
      <c r="L75" s="118">
        <f t="shared" si="18"/>
        <v>52214.65</v>
      </c>
      <c r="M75" s="119">
        <f t="shared" si="16"/>
        <v>13538.639999999992</v>
      </c>
      <c r="N75" s="120"/>
      <c r="O75" s="117"/>
      <c r="P75" s="117"/>
      <c r="Q75" s="44"/>
      <c r="R75" s="117"/>
      <c r="S75" s="117"/>
      <c r="T75" s="121">
        <v>4305.63</v>
      </c>
      <c r="U75" s="122"/>
      <c r="V75" s="55">
        <f t="shared" si="19"/>
        <v>4305.63</v>
      </c>
      <c r="W75" s="123">
        <v>6704.55</v>
      </c>
      <c r="X75" s="57">
        <f t="shared" si="20"/>
        <v>7981.860367903225</v>
      </c>
      <c r="Y75" s="58">
        <f t="shared" si="21"/>
        <v>2631.3818172354004</v>
      </c>
      <c r="Z75" s="123">
        <v>14331.78</v>
      </c>
      <c r="AA75" s="60">
        <f t="shared" si="23"/>
        <v>12710.442303215044</v>
      </c>
      <c r="AB75" s="124"/>
      <c r="AC75" s="63"/>
      <c r="AD75" s="63"/>
      <c r="AE75" s="125"/>
      <c r="AF75" s="125"/>
      <c r="AG75" s="125"/>
      <c r="AH75" s="125"/>
      <c r="AI75" s="125"/>
      <c r="AJ75" s="126"/>
      <c r="AK75" s="67">
        <f t="shared" si="7"/>
        <v>854.9101724626</v>
      </c>
      <c r="AL75" s="123">
        <v>14331.78</v>
      </c>
      <c r="AM75" s="68">
        <f t="shared" si="22"/>
        <v>13797.588355031141</v>
      </c>
      <c r="AN75" s="127"/>
      <c r="AO75" s="68"/>
      <c r="AP75" s="109"/>
      <c r="AQ75" s="109"/>
      <c r="AR75" s="114"/>
      <c r="AS75" s="114"/>
      <c r="AT75" s="44">
        <f t="shared" si="15"/>
        <v>42281.81301584741</v>
      </c>
    </row>
    <row r="76" spans="1:46" s="141" customFormat="1" ht="17.25" customHeight="1">
      <c r="A76" s="41" t="s">
        <v>190</v>
      </c>
      <c r="B76" s="111" t="s">
        <v>191</v>
      </c>
      <c r="C76" s="129">
        <v>33</v>
      </c>
      <c r="D76" s="130">
        <v>2385.9</v>
      </c>
      <c r="E76" s="130"/>
      <c r="F76" s="130">
        <v>0</v>
      </c>
      <c r="G76" s="45">
        <v>321820.33</v>
      </c>
      <c r="H76" s="46">
        <v>271078.64</v>
      </c>
      <c r="I76" s="131"/>
      <c r="J76" s="131"/>
      <c r="K76" s="131">
        <f t="shared" si="17"/>
        <v>321820.33</v>
      </c>
      <c r="L76" s="131">
        <f t="shared" si="18"/>
        <v>271078.64</v>
      </c>
      <c r="M76" s="132">
        <f t="shared" si="16"/>
        <v>50741.69</v>
      </c>
      <c r="N76" s="133">
        <v>103998.85</v>
      </c>
      <c r="O76" s="130"/>
      <c r="P76" s="130"/>
      <c r="Q76" s="44"/>
      <c r="R76" s="130"/>
      <c r="S76" s="130"/>
      <c r="T76" s="134">
        <v>15549.68</v>
      </c>
      <c r="U76" s="135"/>
      <c r="V76" s="55">
        <f t="shared" si="19"/>
        <v>15549.68</v>
      </c>
      <c r="W76" s="136">
        <v>22137.7</v>
      </c>
      <c r="X76" s="57">
        <f t="shared" si="20"/>
        <v>26355.240883658294</v>
      </c>
      <c r="Y76" s="58">
        <f t="shared" si="21"/>
        <v>10824.506685761968</v>
      </c>
      <c r="Z76" s="136">
        <v>47811.35</v>
      </c>
      <c r="AA76" s="60">
        <f t="shared" si="23"/>
        <v>37362.3969929532</v>
      </c>
      <c r="AB76" s="137"/>
      <c r="AC76" s="115">
        <v>10804</v>
      </c>
      <c r="AD76" s="63"/>
      <c r="AE76" s="138"/>
      <c r="AF76" s="138"/>
      <c r="AG76" s="138">
        <v>17034.960000000003</v>
      </c>
      <c r="AH76" s="138">
        <v>16825.84</v>
      </c>
      <c r="AI76" s="138">
        <v>4679.259999999995</v>
      </c>
      <c r="AJ76" s="139"/>
      <c r="AK76" s="67">
        <f t="shared" si="7"/>
        <v>3516.776173238823</v>
      </c>
      <c r="AL76" s="136">
        <v>30032.18</v>
      </c>
      <c r="AM76" s="68">
        <f t="shared" si="22"/>
        <v>28912.783830354576</v>
      </c>
      <c r="AN76" s="140">
        <v>17143.87</v>
      </c>
      <c r="AO76" s="70">
        <f>AN76*97.183145036/100</f>
        <v>16660.952046883292</v>
      </c>
      <c r="AP76" s="71"/>
      <c r="AQ76" s="71"/>
      <c r="AR76" s="72"/>
      <c r="AS76" s="72"/>
      <c r="AT76" s="44">
        <f t="shared" si="15"/>
        <v>292525.2466128501</v>
      </c>
    </row>
    <row r="77" spans="1:46" s="141" customFormat="1" ht="17.25" customHeight="1">
      <c r="A77" s="41" t="s">
        <v>192</v>
      </c>
      <c r="B77" s="42" t="s">
        <v>193</v>
      </c>
      <c r="C77" s="129">
        <v>36</v>
      </c>
      <c r="D77" s="130">
        <v>1270.8</v>
      </c>
      <c r="E77" s="130"/>
      <c r="F77" s="130"/>
      <c r="G77" s="45">
        <v>222514.61</v>
      </c>
      <c r="H77" s="46">
        <v>166258.47</v>
      </c>
      <c r="I77" s="131"/>
      <c r="J77" s="131"/>
      <c r="K77" s="131">
        <f t="shared" si="17"/>
        <v>222514.61</v>
      </c>
      <c r="L77" s="131">
        <f t="shared" si="18"/>
        <v>166258.47</v>
      </c>
      <c r="M77" s="132"/>
      <c r="N77" s="133">
        <v>6112.9</v>
      </c>
      <c r="O77" s="130"/>
      <c r="P77" s="130"/>
      <c r="Q77" s="44"/>
      <c r="R77" s="130"/>
      <c r="S77" s="130"/>
      <c r="T77" s="134">
        <v>5235.67</v>
      </c>
      <c r="U77" s="135"/>
      <c r="V77" s="55">
        <f t="shared" si="19"/>
        <v>5235.67</v>
      </c>
      <c r="W77" s="136">
        <v>15881.45</v>
      </c>
      <c r="X77" s="57">
        <f t="shared" si="20"/>
        <v>18907.087923848234</v>
      </c>
      <c r="Y77" s="58">
        <f t="shared" si="21"/>
        <v>5765.448298866804</v>
      </c>
      <c r="Z77" s="136">
        <v>30978.28</v>
      </c>
      <c r="AA77" s="60">
        <f t="shared" si="23"/>
        <v>24689.64059869183</v>
      </c>
      <c r="AB77" s="137"/>
      <c r="AC77" s="113">
        <v>32309.84</v>
      </c>
      <c r="AD77" s="63">
        <v>405.5600000000013</v>
      </c>
      <c r="AE77" s="138"/>
      <c r="AF77" s="138"/>
      <c r="AG77" s="138">
        <v>10166.66</v>
      </c>
      <c r="AH77" s="138">
        <v>8920.38</v>
      </c>
      <c r="AI77" s="138">
        <v>2521.1799999999985</v>
      </c>
      <c r="AJ77" s="139"/>
      <c r="AK77" s="67">
        <f t="shared" si="7"/>
        <v>1873.1376675266758</v>
      </c>
      <c r="AL77" s="136">
        <v>17103.25</v>
      </c>
      <c r="AM77" s="68">
        <f t="shared" si="22"/>
        <v>16465.75673316129</v>
      </c>
      <c r="AN77" s="140">
        <v>18147.18</v>
      </c>
      <c r="AO77" s="70">
        <f>AN77*97.183145036/100</f>
        <v>17636.000259343986</v>
      </c>
      <c r="AP77" s="71">
        <v>1441.3</v>
      </c>
      <c r="AQ77" s="71">
        <f>AP77*2.45/31*29</f>
        <v>3303.366612903226</v>
      </c>
      <c r="AR77" s="72"/>
      <c r="AS77" s="72"/>
      <c r="AT77" s="44">
        <f t="shared" si="15"/>
        <v>154312.62809434204</v>
      </c>
    </row>
    <row r="78" spans="1:46" s="73" customFormat="1" ht="17.25" customHeight="1">
      <c r="A78" s="41" t="s">
        <v>194</v>
      </c>
      <c r="B78" s="111" t="s">
        <v>195</v>
      </c>
      <c r="C78" s="43">
        <v>27</v>
      </c>
      <c r="D78" s="44">
        <v>1527.3</v>
      </c>
      <c r="E78" s="44"/>
      <c r="F78" s="44">
        <v>148.7</v>
      </c>
      <c r="G78" s="45">
        <v>639319.36</v>
      </c>
      <c r="H78" s="46">
        <v>492190.87</v>
      </c>
      <c r="I78" s="74"/>
      <c r="J78" s="74"/>
      <c r="K78" s="49">
        <f t="shared" si="17"/>
        <v>639319.36</v>
      </c>
      <c r="L78" s="49">
        <f t="shared" si="18"/>
        <v>492190.87</v>
      </c>
      <c r="M78" s="50">
        <f aca="true" t="shared" si="24" ref="M78:M269">K78-L78</f>
        <v>147128.49</v>
      </c>
      <c r="N78" s="51">
        <v>182907.51</v>
      </c>
      <c r="O78" s="44"/>
      <c r="P78" s="52"/>
      <c r="Q78" s="44"/>
      <c r="R78" s="52"/>
      <c r="S78" s="52"/>
      <c r="T78" s="53">
        <v>12920.95</v>
      </c>
      <c r="U78" s="54"/>
      <c r="V78" s="55">
        <f t="shared" si="19"/>
        <v>12920.95</v>
      </c>
      <c r="W78" s="56">
        <v>19977.12</v>
      </c>
      <c r="X78" s="57">
        <f t="shared" si="20"/>
        <v>23783.04023280412</v>
      </c>
      <c r="Y78" s="58">
        <f t="shared" si="21"/>
        <v>6929.15422321315</v>
      </c>
      <c r="Z78" s="59">
        <v>125085.99</v>
      </c>
      <c r="AA78" s="60">
        <f t="shared" si="23"/>
        <v>77672.23120346088</v>
      </c>
      <c r="AB78" s="61"/>
      <c r="AC78" s="113">
        <v>94479.49</v>
      </c>
      <c r="AD78" s="63">
        <v>1108.5800000000017</v>
      </c>
      <c r="AE78" s="64">
        <v>176505.73</v>
      </c>
      <c r="AF78" s="64"/>
      <c r="AG78" s="65">
        <v>41083.67</v>
      </c>
      <c r="AH78" s="65">
        <v>39332.1</v>
      </c>
      <c r="AI78" s="65">
        <v>39370.40316</v>
      </c>
      <c r="AJ78" s="66"/>
      <c r="AK78" s="67">
        <f t="shared" si="7"/>
        <v>2251.214321382981</v>
      </c>
      <c r="AL78" s="56">
        <v>42703.45</v>
      </c>
      <c r="AM78" s="68">
        <f t="shared" si="22"/>
        <v>41111.75474642051</v>
      </c>
      <c r="AN78" s="69"/>
      <c r="AO78" s="68"/>
      <c r="AP78" s="109"/>
      <c r="AQ78" s="109"/>
      <c r="AR78" s="114"/>
      <c r="AS78" s="114">
        <v>1471.15</v>
      </c>
      <c r="AT78" s="44">
        <f t="shared" si="15"/>
        <v>740926.9778872817</v>
      </c>
    </row>
    <row r="79" spans="1:46" s="73" customFormat="1" ht="17.25" customHeight="1">
      <c r="A79" s="41" t="s">
        <v>196</v>
      </c>
      <c r="B79" s="111" t="s">
        <v>197</v>
      </c>
      <c r="C79" s="43">
        <v>12</v>
      </c>
      <c r="D79" s="44">
        <v>711.5</v>
      </c>
      <c r="E79" s="44"/>
      <c r="F79" s="44">
        <v>0</v>
      </c>
      <c r="G79" s="45">
        <v>91271.42</v>
      </c>
      <c r="H79" s="46">
        <v>83960.73</v>
      </c>
      <c r="I79" s="74"/>
      <c r="J79" s="74"/>
      <c r="K79" s="49">
        <f t="shared" si="17"/>
        <v>91271.42</v>
      </c>
      <c r="L79" s="49">
        <f t="shared" si="18"/>
        <v>83960.73</v>
      </c>
      <c r="M79" s="50">
        <f t="shared" si="24"/>
        <v>7310.690000000002</v>
      </c>
      <c r="N79" s="51">
        <v>104923.5</v>
      </c>
      <c r="O79" s="44"/>
      <c r="P79" s="52"/>
      <c r="Q79" s="44"/>
      <c r="R79" s="52"/>
      <c r="S79" s="52"/>
      <c r="T79" s="53">
        <v>6019.29</v>
      </c>
      <c r="U79" s="54"/>
      <c r="V79" s="55">
        <f t="shared" si="19"/>
        <v>6019.29</v>
      </c>
      <c r="W79" s="56">
        <v>9306.48</v>
      </c>
      <c r="X79" s="57">
        <f t="shared" si="20"/>
        <v>11079.494354831271</v>
      </c>
      <c r="Y79" s="58">
        <f t="shared" si="21"/>
        <v>3227.9795913154953</v>
      </c>
      <c r="Z79" s="59">
        <v>19850.93</v>
      </c>
      <c r="AA79" s="60">
        <f t="shared" si="23"/>
        <v>17732.913328204337</v>
      </c>
      <c r="AB79" s="61"/>
      <c r="AC79" s="113"/>
      <c r="AD79" s="63"/>
      <c r="AE79" s="64"/>
      <c r="AF79" s="64"/>
      <c r="AG79" s="65"/>
      <c r="AH79" s="65"/>
      <c r="AI79" s="65"/>
      <c r="AJ79" s="66"/>
      <c r="AK79" s="67">
        <f t="shared" si="7"/>
        <v>1048.738944322655</v>
      </c>
      <c r="AL79" s="56">
        <v>19893.6</v>
      </c>
      <c r="AM79" s="68">
        <f t="shared" si="22"/>
        <v>19152.101392824025</v>
      </c>
      <c r="AN79" s="69"/>
      <c r="AO79" s="68"/>
      <c r="AP79" s="109"/>
      <c r="AQ79" s="109"/>
      <c r="AR79" s="114"/>
      <c r="AS79" s="114"/>
      <c r="AT79" s="44">
        <f t="shared" si="15"/>
        <v>163184.01761149778</v>
      </c>
    </row>
    <row r="80" spans="1:46" s="73" customFormat="1" ht="17.25" customHeight="1">
      <c r="A80" s="41" t="s">
        <v>198</v>
      </c>
      <c r="B80" s="111" t="s">
        <v>199</v>
      </c>
      <c r="C80" s="43">
        <v>21</v>
      </c>
      <c r="D80" s="44">
        <v>1383.9</v>
      </c>
      <c r="E80" s="44"/>
      <c r="F80" s="44">
        <v>58.6</v>
      </c>
      <c r="G80" s="45">
        <v>179305.32</v>
      </c>
      <c r="H80" s="46">
        <v>154521.57</v>
      </c>
      <c r="I80" s="74"/>
      <c r="J80" s="74"/>
      <c r="K80" s="49">
        <f t="shared" si="17"/>
        <v>179305.32</v>
      </c>
      <c r="L80" s="49">
        <f t="shared" si="18"/>
        <v>154521.57</v>
      </c>
      <c r="M80" s="50">
        <f t="shared" si="24"/>
        <v>24783.75</v>
      </c>
      <c r="N80" s="51">
        <v>63028.72</v>
      </c>
      <c r="O80" s="44"/>
      <c r="P80" s="52"/>
      <c r="Q80" s="44"/>
      <c r="R80" s="52"/>
      <c r="S80" s="52"/>
      <c r="T80" s="53">
        <v>9031.35</v>
      </c>
      <c r="U80" s="54"/>
      <c r="V80" s="55">
        <f t="shared" si="19"/>
        <v>9031.35</v>
      </c>
      <c r="W80" s="56">
        <v>12702.29</v>
      </c>
      <c r="X80" s="57">
        <f t="shared" si="20"/>
        <v>15122.253564014507</v>
      </c>
      <c r="Y80" s="58">
        <f t="shared" si="21"/>
        <v>6278.567753227708</v>
      </c>
      <c r="Z80" s="59">
        <v>27768.19</v>
      </c>
      <c r="AA80" s="60">
        <f t="shared" si="23"/>
        <v>20630.78804524704</v>
      </c>
      <c r="AB80" s="61"/>
      <c r="AC80" s="113">
        <v>7638.88</v>
      </c>
      <c r="AD80" s="63">
        <v>1078.3200000000006</v>
      </c>
      <c r="AE80" s="64">
        <v>8776.91</v>
      </c>
      <c r="AF80" s="64"/>
      <c r="AG80" s="65">
        <v>5683.34</v>
      </c>
      <c r="AH80" s="65">
        <v>5454.81</v>
      </c>
      <c r="AI80" s="65">
        <v>2775.2199999999993</v>
      </c>
      <c r="AJ80" s="66"/>
      <c r="AK80" s="67">
        <f t="shared" si="7"/>
        <v>2039.845151156883</v>
      </c>
      <c r="AL80" s="56">
        <v>17456.56</v>
      </c>
      <c r="AM80" s="68">
        <f t="shared" si="22"/>
        <v>16805.897730421653</v>
      </c>
      <c r="AN80" s="69">
        <v>9964.2</v>
      </c>
      <c r="AO80" s="70">
        <f>AN80*97.183145036/100</f>
        <v>9683.522937677113</v>
      </c>
      <c r="AP80" s="71"/>
      <c r="AQ80" s="71"/>
      <c r="AR80" s="72"/>
      <c r="AS80" s="72"/>
      <c r="AT80" s="44">
        <f t="shared" si="15"/>
        <v>174028.4251817449</v>
      </c>
    </row>
    <row r="81" spans="1:46" s="73" customFormat="1" ht="17.25" customHeight="1">
      <c r="A81" s="41" t="s">
        <v>200</v>
      </c>
      <c r="B81" s="42" t="s">
        <v>201</v>
      </c>
      <c r="C81" s="43">
        <v>69</v>
      </c>
      <c r="D81" s="44">
        <v>3378.7</v>
      </c>
      <c r="E81" s="44"/>
      <c r="F81" s="44">
        <v>608.9</v>
      </c>
      <c r="G81" s="45">
        <v>881884.92</v>
      </c>
      <c r="H81" s="46">
        <v>724580.77</v>
      </c>
      <c r="I81" s="74"/>
      <c r="J81" s="74"/>
      <c r="K81" s="49">
        <f t="shared" si="17"/>
        <v>881884.92</v>
      </c>
      <c r="L81" s="49">
        <f t="shared" si="18"/>
        <v>724580.77</v>
      </c>
      <c r="M81" s="50">
        <f t="shared" si="24"/>
        <v>157304.15000000002</v>
      </c>
      <c r="N81" s="51">
        <v>327528.84</v>
      </c>
      <c r="O81" s="44"/>
      <c r="P81" s="52"/>
      <c r="Q81" s="44"/>
      <c r="R81" s="52"/>
      <c r="S81" s="52"/>
      <c r="T81" s="53">
        <v>29151.8</v>
      </c>
      <c r="U81" s="54"/>
      <c r="V81" s="55">
        <f t="shared" si="19"/>
        <v>29151.8</v>
      </c>
      <c r="W81" s="56">
        <v>61629.07</v>
      </c>
      <c r="X81" s="57">
        <f t="shared" si="20"/>
        <v>73370.26815278186</v>
      </c>
      <c r="Y81" s="58">
        <f t="shared" si="21"/>
        <v>15328.70645843663</v>
      </c>
      <c r="Z81" s="59">
        <v>165097.28</v>
      </c>
      <c r="AA81" s="60">
        <f t="shared" si="23"/>
        <v>122987.64419528953</v>
      </c>
      <c r="AB81" s="61"/>
      <c r="AC81" s="77">
        <v>140900.99</v>
      </c>
      <c r="AD81" s="63">
        <v>8072.110000000015</v>
      </c>
      <c r="AE81" s="64">
        <v>245588.3</v>
      </c>
      <c r="AF81" s="64"/>
      <c r="AG81" s="65">
        <v>50257.060000000005</v>
      </c>
      <c r="AH81" s="65">
        <v>49501.19</v>
      </c>
      <c r="AI81" s="65">
        <v>21641.34184</v>
      </c>
      <c r="AJ81" s="66"/>
      <c r="AK81" s="67">
        <f t="shared" si="7"/>
        <v>4980.1465512058385</v>
      </c>
      <c r="AL81" s="56">
        <v>96266.08</v>
      </c>
      <c r="AM81" s="68">
        <f t="shared" si="22"/>
        <v>92677.93284522202</v>
      </c>
      <c r="AN81" s="56">
        <v>52408.51</v>
      </c>
      <c r="AO81" s="70">
        <f>AN81*97.183145036/100</f>
        <v>50932.238284506566</v>
      </c>
      <c r="AP81" s="71">
        <v>3461.9</v>
      </c>
      <c r="AQ81" s="71">
        <f>(AP81+F81)*2.45/31*29</f>
        <v>9330.010967741937</v>
      </c>
      <c r="AR81" s="72"/>
      <c r="AS81" s="72"/>
      <c r="AT81" s="44">
        <f t="shared" si="15"/>
        <v>1242248.5792951842</v>
      </c>
    </row>
    <row r="82" spans="1:46" s="73" customFormat="1" ht="17.25" customHeight="1">
      <c r="A82" s="41" t="s">
        <v>202</v>
      </c>
      <c r="B82" s="42" t="s">
        <v>203</v>
      </c>
      <c r="C82" s="43">
        <v>36</v>
      </c>
      <c r="D82" s="44">
        <v>1987.86</v>
      </c>
      <c r="E82" s="44">
        <v>2022.2</v>
      </c>
      <c r="F82" s="44">
        <v>0</v>
      </c>
      <c r="G82" s="45">
        <v>1135099.13</v>
      </c>
      <c r="H82" s="46">
        <v>885433.76</v>
      </c>
      <c r="I82" s="74"/>
      <c r="J82" s="74"/>
      <c r="K82" s="49">
        <f t="shared" si="17"/>
        <v>1135099.13</v>
      </c>
      <c r="L82" s="49">
        <f t="shared" si="18"/>
        <v>885433.76</v>
      </c>
      <c r="M82" s="50">
        <f t="shared" si="24"/>
        <v>249665.36999999988</v>
      </c>
      <c r="N82" s="51">
        <v>104564.77</v>
      </c>
      <c r="O82" s="44">
        <v>89057.64</v>
      </c>
      <c r="P82" s="52">
        <f>(E82*3.67*10)+(D82*3.67*2)</f>
        <v>88805.6324</v>
      </c>
      <c r="Q82" s="44"/>
      <c r="R82" s="52">
        <v>16000</v>
      </c>
      <c r="S82" s="52">
        <v>779.48</v>
      </c>
      <c r="T82" s="53">
        <v>17107.8</v>
      </c>
      <c r="U82" s="54"/>
      <c r="V82" s="55">
        <f t="shared" si="19"/>
        <v>17107.8</v>
      </c>
      <c r="W82" s="56">
        <v>26450.69</v>
      </c>
      <c r="X82" s="57">
        <f t="shared" si="20"/>
        <v>31489.915686316628</v>
      </c>
      <c r="Y82" s="58">
        <f t="shared" si="21"/>
        <v>9018.652860706143</v>
      </c>
      <c r="Z82" s="59">
        <v>187458.42</v>
      </c>
      <c r="AA82" s="60">
        <f t="shared" si="23"/>
        <v>142078.67722146297</v>
      </c>
      <c r="AB82" s="61"/>
      <c r="AC82" s="77">
        <v>198816.51</v>
      </c>
      <c r="AD82" s="63">
        <v>6095.7699999999895</v>
      </c>
      <c r="AE82" s="64">
        <v>530613.96</v>
      </c>
      <c r="AF82" s="64"/>
      <c r="AG82" s="65">
        <v>69396.74</v>
      </c>
      <c r="AH82" s="65">
        <v>67944.34</v>
      </c>
      <c r="AI82" s="65">
        <v>27786.69236</v>
      </c>
      <c r="AJ82" s="66"/>
      <c r="AK82" s="67">
        <f t="shared" si="7"/>
        <v>2930.071957640524</v>
      </c>
      <c r="AL82" s="56">
        <v>47804.76</v>
      </c>
      <c r="AM82" s="68">
        <f t="shared" si="22"/>
        <v>46022.92247655619</v>
      </c>
      <c r="AN82" s="56">
        <v>29119.69</v>
      </c>
      <c r="AO82" s="70">
        <f>AN82*97.183145036/100</f>
        <v>28299.430566733587</v>
      </c>
      <c r="AP82" s="71">
        <v>2022.2</v>
      </c>
      <c r="AQ82" s="71">
        <f>AP82*2.45/31*29</f>
        <v>4634.751935483871</v>
      </c>
      <c r="AR82" s="72"/>
      <c r="AS82" s="72"/>
      <c r="AT82" s="44">
        <f t="shared" si="15"/>
        <v>1392386.1174649</v>
      </c>
    </row>
    <row r="83" spans="1:46" s="73" customFormat="1" ht="17.25" customHeight="1">
      <c r="A83" s="41" t="s">
        <v>204</v>
      </c>
      <c r="B83" s="42" t="s">
        <v>205</v>
      </c>
      <c r="C83" s="43">
        <v>60</v>
      </c>
      <c r="D83" s="44">
        <v>2733.6</v>
      </c>
      <c r="E83" s="44"/>
      <c r="F83" s="44">
        <v>0</v>
      </c>
      <c r="G83" s="45">
        <v>846922.55</v>
      </c>
      <c r="H83" s="46">
        <v>691389.28</v>
      </c>
      <c r="I83" s="74"/>
      <c r="J83" s="74"/>
      <c r="K83" s="49">
        <f t="shared" si="17"/>
        <v>846922.55</v>
      </c>
      <c r="L83" s="49">
        <f t="shared" si="18"/>
        <v>691389.28</v>
      </c>
      <c r="M83" s="50">
        <f t="shared" si="24"/>
        <v>155533.27000000002</v>
      </c>
      <c r="N83" s="51">
        <v>148706.36</v>
      </c>
      <c r="O83" s="44"/>
      <c r="P83" s="52"/>
      <c r="Q83" s="44"/>
      <c r="R83" s="52"/>
      <c r="S83" s="52"/>
      <c r="T83" s="53">
        <v>23126.23</v>
      </c>
      <c r="U83" s="54"/>
      <c r="V83" s="55">
        <f t="shared" si="19"/>
        <v>23126.23</v>
      </c>
      <c r="W83" s="56">
        <v>35756.16</v>
      </c>
      <c r="X83" s="57">
        <f t="shared" si="20"/>
        <v>42568.2076220487</v>
      </c>
      <c r="Y83" s="58">
        <f t="shared" si="21"/>
        <v>12401.974716542569</v>
      </c>
      <c r="Z83" s="59">
        <v>194359.63</v>
      </c>
      <c r="AA83" s="60">
        <f t="shared" si="23"/>
        <v>157812.09349163785</v>
      </c>
      <c r="AB83" s="61"/>
      <c r="AC83" s="77">
        <v>147987</v>
      </c>
      <c r="AD83" s="63">
        <v>7379.700000000012</v>
      </c>
      <c r="AE83" s="64">
        <v>278913.36</v>
      </c>
      <c r="AF83" s="64"/>
      <c r="AG83" s="65">
        <v>93427.43</v>
      </c>
      <c r="AH83" s="65">
        <v>92792.35</v>
      </c>
      <c r="AI83" s="65">
        <v>15622.637999999992</v>
      </c>
      <c r="AJ83" s="66"/>
      <c r="AK83" s="67">
        <f t="shared" si="7"/>
        <v>4029.2800817995917</v>
      </c>
      <c r="AL83" s="56">
        <v>76432.19</v>
      </c>
      <c r="AM83" s="68">
        <f t="shared" si="22"/>
        <v>73583.31586819835</v>
      </c>
      <c r="AN83"/>
      <c r="AO83" s="68" t="s">
        <v>59</v>
      </c>
      <c r="AP83" s="109"/>
      <c r="AQ83" s="71">
        <f>(D83+F83)*2.45/31*29</f>
        <v>6265.234838709678</v>
      </c>
      <c r="AR83" s="72"/>
      <c r="AS83" s="72"/>
      <c r="AT83" s="44">
        <f>N83+P83+R83+S83+V83+X83+Y83+AA83+AC83+AD83+AE83+AF83+AG83+AH83+AI83+AK83+AM83+AQ83+AR83+AS83</f>
        <v>1104615.1746189368</v>
      </c>
    </row>
    <row r="84" spans="1:46" s="73" customFormat="1" ht="17.25" customHeight="1">
      <c r="A84" s="41" t="s">
        <v>206</v>
      </c>
      <c r="B84" s="42" t="s">
        <v>207</v>
      </c>
      <c r="C84" s="43">
        <v>60</v>
      </c>
      <c r="D84" s="44">
        <v>2574</v>
      </c>
      <c r="E84" s="44"/>
      <c r="F84" s="44"/>
      <c r="G84" s="45">
        <v>746581.38</v>
      </c>
      <c r="H84" s="46">
        <v>658912.84</v>
      </c>
      <c r="I84" s="74"/>
      <c r="J84" s="74"/>
      <c r="K84" s="49">
        <f t="shared" si="17"/>
        <v>746581.38</v>
      </c>
      <c r="L84" s="49">
        <f t="shared" si="18"/>
        <v>658912.84</v>
      </c>
      <c r="M84" s="50">
        <f t="shared" si="24"/>
        <v>87668.54000000004</v>
      </c>
      <c r="N84" s="51">
        <v>140759.95</v>
      </c>
      <c r="O84" s="44"/>
      <c r="P84" s="52"/>
      <c r="Q84" s="44"/>
      <c r="R84" s="52"/>
      <c r="S84" s="52"/>
      <c r="T84" s="53">
        <v>21776.01</v>
      </c>
      <c r="U84" s="54"/>
      <c r="V84" s="55">
        <f t="shared" si="19"/>
        <v>21776.01</v>
      </c>
      <c r="W84" s="56">
        <v>33668.28</v>
      </c>
      <c r="X84" s="57">
        <f t="shared" si="20"/>
        <v>40082.55733605817</v>
      </c>
      <c r="Y84" s="58">
        <f t="shared" si="21"/>
        <v>11677.89103028262</v>
      </c>
      <c r="Z84" s="59">
        <v>183011.42</v>
      </c>
      <c r="AA84" s="60">
        <f t="shared" si="23"/>
        <v>148114.2027324898</v>
      </c>
      <c r="AB84" s="61"/>
      <c r="AC84" s="77">
        <v>111746.6</v>
      </c>
      <c r="AD84" s="63">
        <v>363.3999999999942</v>
      </c>
      <c r="AE84" s="64">
        <v>301156.2</v>
      </c>
      <c r="AF84" s="64"/>
      <c r="AG84" s="65">
        <v>76361.88</v>
      </c>
      <c r="AH84" s="65">
        <v>75654.3</v>
      </c>
      <c r="AI84" s="65">
        <v>21808.639999999985</v>
      </c>
      <c r="AJ84" s="66"/>
      <c r="AK84" s="67">
        <f t="shared" si="7"/>
        <v>3794.03238606678</v>
      </c>
      <c r="AL84" s="56">
        <v>71969.03</v>
      </c>
      <c r="AM84" s="68">
        <f t="shared" si="22"/>
        <v>69286.51223022449</v>
      </c>
      <c r="AN84" s="69">
        <v>13002.48</v>
      </c>
      <c r="AO84" s="70">
        <f>AN84*97.183145036/100</f>
        <v>12636.218996676891</v>
      </c>
      <c r="AP84" s="71"/>
      <c r="AQ84" s="71">
        <f>(D84+F84)*2.45/31*29</f>
        <v>5899.441935483871</v>
      </c>
      <c r="AR84" s="72"/>
      <c r="AS84" s="72"/>
      <c r="AT84" s="44">
        <f aca="true" t="shared" si="25" ref="AT84:AT90">N84+P84+R84+S84+V84+X84+Y84+AA84+AC84+AD84+AE84+AF84+AG84+AH84+AI84+AK84+AM84+AO84+AQ84+AR84+AS84</f>
        <v>1041117.8366472825</v>
      </c>
    </row>
    <row r="85" spans="1:46" s="73" customFormat="1" ht="17.25" customHeight="1">
      <c r="A85" s="41" t="s">
        <v>208</v>
      </c>
      <c r="B85" s="111" t="s">
        <v>209</v>
      </c>
      <c r="C85" s="43">
        <v>126</v>
      </c>
      <c r="D85" s="44">
        <v>2405.3</v>
      </c>
      <c r="E85" s="44"/>
      <c r="F85" s="44">
        <v>0</v>
      </c>
      <c r="G85" s="45">
        <v>179880.63</v>
      </c>
      <c r="H85" s="46">
        <v>175779.85</v>
      </c>
      <c r="I85" s="74"/>
      <c r="J85" s="74"/>
      <c r="K85" s="49">
        <f t="shared" si="17"/>
        <v>179880.63</v>
      </c>
      <c r="L85" s="49">
        <f t="shared" si="18"/>
        <v>175779.85</v>
      </c>
      <c r="M85" s="50">
        <f t="shared" si="24"/>
        <v>4100.779999999999</v>
      </c>
      <c r="N85" s="51">
        <v>111777.04</v>
      </c>
      <c r="O85" s="44"/>
      <c r="P85" s="52"/>
      <c r="Q85" s="44"/>
      <c r="R85" s="52"/>
      <c r="S85" s="52"/>
      <c r="T85" s="53">
        <v>15298.8</v>
      </c>
      <c r="U85" s="54"/>
      <c r="V85" s="55">
        <f t="shared" si="19"/>
        <v>15298.8</v>
      </c>
      <c r="W85" s="56">
        <v>18473.28</v>
      </c>
      <c r="X85" s="57">
        <f t="shared" si="20"/>
        <v>21992.69771978422</v>
      </c>
      <c r="Y85" s="58">
        <f t="shared" si="21"/>
        <v>10912.521870683291</v>
      </c>
      <c r="Z85" s="59">
        <v>19877.52</v>
      </c>
      <c r="AA85" s="60">
        <f t="shared" si="23"/>
        <v>17385.98190576008</v>
      </c>
      <c r="AB85" s="61"/>
      <c r="AC85" s="63"/>
      <c r="AD85" s="63"/>
      <c r="AE85" s="64"/>
      <c r="AF85" s="64"/>
      <c r="AG85" s="142"/>
      <c r="AH85" s="65"/>
      <c r="AI85" s="65"/>
      <c r="AJ85" s="66"/>
      <c r="AK85" s="67">
        <f>D85*0.05*12</f>
        <v>1443.1800000000003</v>
      </c>
      <c r="AL85" s="56">
        <v>33196.8</v>
      </c>
      <c r="AM85" s="68">
        <f t="shared" si="22"/>
        <v>31959.448240504516</v>
      </c>
      <c r="AN85" s="69">
        <v>8410.55</v>
      </c>
      <c r="AO85" s="70">
        <f>AN85*97.183145036/100</f>
        <v>8173.6370048252975</v>
      </c>
      <c r="AP85" s="71"/>
      <c r="AQ85" s="71"/>
      <c r="AR85" s="72"/>
      <c r="AS85" s="72"/>
      <c r="AT85" s="44">
        <f t="shared" si="25"/>
        <v>218943.30674155738</v>
      </c>
    </row>
    <row r="86" spans="1:46" s="73" customFormat="1" ht="17.25" customHeight="1">
      <c r="A86" s="41" t="s">
        <v>210</v>
      </c>
      <c r="B86" s="42" t="s">
        <v>211</v>
      </c>
      <c r="C86" s="43">
        <v>60</v>
      </c>
      <c r="D86" s="44">
        <v>2586.7</v>
      </c>
      <c r="E86" s="44"/>
      <c r="F86" s="44">
        <v>0</v>
      </c>
      <c r="G86" s="45">
        <v>771598.81</v>
      </c>
      <c r="H86" s="46">
        <v>673776.48</v>
      </c>
      <c r="I86" s="74"/>
      <c r="J86" s="74"/>
      <c r="K86" s="49">
        <f t="shared" si="17"/>
        <v>771598.81</v>
      </c>
      <c r="L86" s="49">
        <f t="shared" si="18"/>
        <v>673776.48</v>
      </c>
      <c r="M86" s="50">
        <f t="shared" si="24"/>
        <v>97822.33000000007</v>
      </c>
      <c r="N86" s="51">
        <v>138821.47</v>
      </c>
      <c r="O86" s="44"/>
      <c r="P86" s="52"/>
      <c r="Q86" s="44"/>
      <c r="R86" s="52"/>
      <c r="S86" s="52"/>
      <c r="T86" s="53">
        <v>21883.47</v>
      </c>
      <c r="U86" s="54"/>
      <c r="V86" s="55">
        <f t="shared" si="19"/>
        <v>21883.47</v>
      </c>
      <c r="W86" s="56">
        <v>33834.96</v>
      </c>
      <c r="X86" s="57">
        <f t="shared" si="20"/>
        <v>40280.99220284596</v>
      </c>
      <c r="Y86" s="58">
        <f t="shared" si="21"/>
        <v>11735.50921834967</v>
      </c>
      <c r="Z86" s="59">
        <v>183915.24</v>
      </c>
      <c r="AA86" s="60">
        <f t="shared" si="23"/>
        <v>130744.62602418939</v>
      </c>
      <c r="AB86" s="61"/>
      <c r="AC86" s="77">
        <v>139182.72</v>
      </c>
      <c r="AD86" s="77">
        <v>9572.080000000016</v>
      </c>
      <c r="AE86" s="64">
        <v>302642.1</v>
      </c>
      <c r="AF86" s="64"/>
      <c r="AG86" s="65">
        <v>74029.97</v>
      </c>
      <c r="AH86" s="65">
        <v>73221.92</v>
      </c>
      <c r="AI86" s="65">
        <v>31902.005999999994</v>
      </c>
      <c r="AJ86" s="66"/>
      <c r="AK86" s="67">
        <f aca="true" t="shared" si="26" ref="AK86:AK110">D86*1.47398305597</f>
        <v>3812.751970877599</v>
      </c>
      <c r="AL86" s="56">
        <v>72325.08</v>
      </c>
      <c r="AM86" s="68">
        <f t="shared" si="22"/>
        <v>69629.29109885133</v>
      </c>
      <c r="AN86" s="56"/>
      <c r="AO86" s="68">
        <f>AN86-(AN86*5/100)</f>
        <v>0</v>
      </c>
      <c r="AP86" s="109"/>
      <c r="AQ86" s="71">
        <f>(D86+F86)*2.45/31*29</f>
        <v>5928.549516129033</v>
      </c>
      <c r="AR86" s="72"/>
      <c r="AS86" s="72"/>
      <c r="AT86" s="44">
        <f t="shared" si="25"/>
        <v>1053387.4560312429</v>
      </c>
    </row>
    <row r="87" spans="1:46" s="73" customFormat="1" ht="17.25" customHeight="1">
      <c r="A87" s="41" t="s">
        <v>212</v>
      </c>
      <c r="B87" s="42" t="s">
        <v>213</v>
      </c>
      <c r="C87" s="43">
        <v>60</v>
      </c>
      <c r="D87" s="44">
        <v>2582</v>
      </c>
      <c r="E87" s="44"/>
      <c r="F87" s="44">
        <v>0</v>
      </c>
      <c r="G87" s="45">
        <v>794314.49</v>
      </c>
      <c r="H87" s="46">
        <v>656321.41</v>
      </c>
      <c r="I87" s="74"/>
      <c r="J87" s="74"/>
      <c r="K87" s="49">
        <f t="shared" si="17"/>
        <v>794314.49</v>
      </c>
      <c r="L87" s="49">
        <f t="shared" si="18"/>
        <v>656321.41</v>
      </c>
      <c r="M87" s="50">
        <f t="shared" si="24"/>
        <v>137993.07999999996</v>
      </c>
      <c r="N87" s="51">
        <v>112708.81</v>
      </c>
      <c r="O87" s="44"/>
      <c r="P87" s="52"/>
      <c r="Q87" s="44"/>
      <c r="R87" s="52"/>
      <c r="S87" s="52"/>
      <c r="T87" s="53">
        <v>21843.71</v>
      </c>
      <c r="U87" s="54"/>
      <c r="V87" s="55">
        <f t="shared" si="19"/>
        <v>21843.71</v>
      </c>
      <c r="W87" s="56">
        <v>33773.4</v>
      </c>
      <c r="X87" s="57">
        <f t="shared" si="20"/>
        <v>40207.70416349237</v>
      </c>
      <c r="Y87" s="58">
        <f t="shared" si="21"/>
        <v>11714.18595189966</v>
      </c>
      <c r="Z87" s="59">
        <v>183580.98</v>
      </c>
      <c r="AA87" s="60">
        <f t="shared" si="23"/>
        <v>153183.6802201155</v>
      </c>
      <c r="AB87" s="61"/>
      <c r="AC87" s="77">
        <v>126117.11</v>
      </c>
      <c r="AD87" s="77">
        <v>4848.090000000011</v>
      </c>
      <c r="AE87" s="64">
        <v>302092.2</v>
      </c>
      <c r="AF87" s="64"/>
      <c r="AG87" s="65">
        <v>92239.3</v>
      </c>
      <c r="AH87" s="65">
        <v>91676.15</v>
      </c>
      <c r="AI87" s="65">
        <v>12506.555999999997</v>
      </c>
      <c r="AJ87" s="66"/>
      <c r="AK87" s="67">
        <f t="shared" si="26"/>
        <v>3805.82425051454</v>
      </c>
      <c r="AL87" s="56">
        <v>72193.56</v>
      </c>
      <c r="AM87" s="68">
        <f t="shared" si="22"/>
        <v>69502.67327325998</v>
      </c>
      <c r="AN87" s="56"/>
      <c r="AO87" s="68"/>
      <c r="AP87" s="109"/>
      <c r="AQ87" s="71">
        <f>(D87+F87)*2.45/31*29</f>
        <v>5917.777419354839</v>
      </c>
      <c r="AR87" s="72"/>
      <c r="AS87" s="72"/>
      <c r="AT87" s="44">
        <f t="shared" si="25"/>
        <v>1048363.771278637</v>
      </c>
    </row>
    <row r="88" spans="1:46" s="73" customFormat="1" ht="17.25" customHeight="1">
      <c r="A88" s="41" t="s">
        <v>214</v>
      </c>
      <c r="B88" s="42" t="s">
        <v>215</v>
      </c>
      <c r="C88" s="43">
        <v>80</v>
      </c>
      <c r="D88" s="44">
        <v>3542.5</v>
      </c>
      <c r="E88" s="44"/>
      <c r="F88" s="44">
        <v>0</v>
      </c>
      <c r="G88" s="45">
        <v>1075856.64</v>
      </c>
      <c r="H88" s="46">
        <v>955598.7</v>
      </c>
      <c r="I88" s="74"/>
      <c r="J88" s="74"/>
      <c r="K88" s="49">
        <f t="shared" si="17"/>
        <v>1075856.64</v>
      </c>
      <c r="L88" s="49">
        <f t="shared" si="18"/>
        <v>955598.7</v>
      </c>
      <c r="M88" s="50">
        <f t="shared" si="24"/>
        <v>120257.93999999994</v>
      </c>
      <c r="N88" s="51">
        <v>164086.52</v>
      </c>
      <c r="O88" s="44"/>
      <c r="P88" s="52"/>
      <c r="Q88" s="44"/>
      <c r="R88" s="52"/>
      <c r="S88" s="52"/>
      <c r="T88" s="53">
        <v>29969.58</v>
      </c>
      <c r="U88" s="54"/>
      <c r="V88" s="55">
        <f t="shared" si="19"/>
        <v>29969.58</v>
      </c>
      <c r="W88" s="56">
        <v>46336.2</v>
      </c>
      <c r="X88" s="57">
        <f t="shared" si="20"/>
        <v>55163.89293528088</v>
      </c>
      <c r="Y88" s="58">
        <f t="shared" si="21"/>
        <v>16071.844978545527</v>
      </c>
      <c r="Z88" s="59">
        <v>251872.15</v>
      </c>
      <c r="AA88" s="60">
        <f t="shared" si="23"/>
        <v>180543.97487373676</v>
      </c>
      <c r="AB88" s="61"/>
      <c r="AC88" s="77">
        <v>180306.18000000002</v>
      </c>
      <c r="AD88" s="77">
        <v>6529.0199999999895</v>
      </c>
      <c r="AE88" s="64">
        <v>290109.6</v>
      </c>
      <c r="AF88" s="64"/>
      <c r="AG88" s="65">
        <v>115987.68</v>
      </c>
      <c r="AH88" s="65">
        <v>115129.61</v>
      </c>
      <c r="AI88" s="65">
        <v>48690.94099999998</v>
      </c>
      <c r="AJ88" s="66"/>
      <c r="AK88" s="67">
        <f t="shared" si="26"/>
        <v>5221.584975773725</v>
      </c>
      <c r="AL88" s="56">
        <v>99048.72</v>
      </c>
      <c r="AM88" s="68">
        <f t="shared" si="22"/>
        <v>95356.8548814411</v>
      </c>
      <c r="AN88" s="56"/>
      <c r="AO88" s="68"/>
      <c r="AP88" s="109"/>
      <c r="AQ88" s="71">
        <f>(D88+F88)*2.45/31*29</f>
        <v>8119.181451612904</v>
      </c>
      <c r="AR88" s="72"/>
      <c r="AS88" s="72"/>
      <c r="AT88" s="44">
        <f t="shared" si="25"/>
        <v>1311286.4650963906</v>
      </c>
    </row>
    <row r="89" spans="1:46" s="73" customFormat="1" ht="17.25" customHeight="1">
      <c r="A89" s="41" t="s">
        <v>216</v>
      </c>
      <c r="B89" s="42" t="s">
        <v>217</v>
      </c>
      <c r="C89" s="43">
        <v>100</v>
      </c>
      <c r="D89" s="44">
        <v>4133.4</v>
      </c>
      <c r="E89" s="44"/>
      <c r="F89" s="44">
        <v>0</v>
      </c>
      <c r="G89" s="45">
        <v>1220972.15</v>
      </c>
      <c r="H89" s="46">
        <v>1040640.36</v>
      </c>
      <c r="I89" s="74"/>
      <c r="J89" s="74"/>
      <c r="K89" s="49">
        <f t="shared" si="17"/>
        <v>1220972.15</v>
      </c>
      <c r="L89" s="49">
        <f t="shared" si="18"/>
        <v>1040640.36</v>
      </c>
      <c r="M89" s="50">
        <f t="shared" si="24"/>
        <v>180331.78999999992</v>
      </c>
      <c r="N89" s="51">
        <v>238065.98</v>
      </c>
      <c r="O89" s="44"/>
      <c r="P89" s="52"/>
      <c r="Q89" s="44"/>
      <c r="R89" s="52"/>
      <c r="S89" s="52"/>
      <c r="T89" s="53">
        <v>34968.58</v>
      </c>
      <c r="U89" s="54"/>
      <c r="V89" s="55">
        <f t="shared" si="19"/>
        <v>34968.58</v>
      </c>
      <c r="W89" s="56">
        <v>54065.17</v>
      </c>
      <c r="X89" s="57">
        <f t="shared" si="20"/>
        <v>64365.33961368778</v>
      </c>
      <c r="Y89" s="58">
        <f t="shared" si="21"/>
        <v>18752.678626484143</v>
      </c>
      <c r="Z89" s="59">
        <v>293885.53</v>
      </c>
      <c r="AA89" s="60">
        <f t="shared" si="23"/>
        <v>209564.84759431597</v>
      </c>
      <c r="AB89" s="61"/>
      <c r="AC89" s="77">
        <v>201208.5</v>
      </c>
      <c r="AD89" s="77">
        <v>15274.800000000017</v>
      </c>
      <c r="AE89" s="64">
        <v>406865.02</v>
      </c>
      <c r="AF89" s="64"/>
      <c r="AG89" s="65">
        <v>122770.23000000001</v>
      </c>
      <c r="AH89" s="65">
        <v>121730.52</v>
      </c>
      <c r="AI89" s="65">
        <v>50316.76079999996</v>
      </c>
      <c r="AJ89" s="66"/>
      <c r="AK89" s="67">
        <f t="shared" si="26"/>
        <v>6092.561563546397</v>
      </c>
      <c r="AL89" s="56">
        <v>115570.68</v>
      </c>
      <c r="AM89" s="68">
        <f t="shared" si="22"/>
        <v>111262.98816692903</v>
      </c>
      <c r="AN89" s="69"/>
      <c r="AO89" s="68"/>
      <c r="AP89" s="109"/>
      <c r="AQ89" s="71">
        <f>(D89+F89)*2.45/31*29</f>
        <v>9473.486129032259</v>
      </c>
      <c r="AR89" s="72"/>
      <c r="AS89" s="72"/>
      <c r="AT89" s="44">
        <f t="shared" si="25"/>
        <v>1610712.2924939955</v>
      </c>
    </row>
    <row r="90" spans="1:46" s="73" customFormat="1" ht="17.25" customHeight="1">
      <c r="A90" s="41" t="s">
        <v>218</v>
      </c>
      <c r="B90" s="42" t="s">
        <v>219</v>
      </c>
      <c r="C90" s="43">
        <v>36</v>
      </c>
      <c r="D90" s="44">
        <v>2024.6</v>
      </c>
      <c r="E90" s="44"/>
      <c r="F90" s="44">
        <v>0</v>
      </c>
      <c r="G90" s="45">
        <v>688402.35</v>
      </c>
      <c r="H90" s="46">
        <v>614266.09</v>
      </c>
      <c r="I90" s="74"/>
      <c r="J90" s="74"/>
      <c r="K90" s="49">
        <f t="shared" si="17"/>
        <v>688402.35</v>
      </c>
      <c r="L90" s="49">
        <f t="shared" si="18"/>
        <v>614266.09</v>
      </c>
      <c r="M90" s="50">
        <f t="shared" si="24"/>
        <v>74136.26000000001</v>
      </c>
      <c r="N90" s="51">
        <v>157309.44</v>
      </c>
      <c r="O90" s="44">
        <v>89163.6</v>
      </c>
      <c r="P90" s="52">
        <f>D90*3.67*12</f>
        <v>89163.38399999999</v>
      </c>
      <c r="Q90" s="44"/>
      <c r="R90" s="52">
        <v>16000</v>
      </c>
      <c r="S90" s="52">
        <v>779.48</v>
      </c>
      <c r="T90" s="53">
        <v>17128.12</v>
      </c>
      <c r="U90" s="54"/>
      <c r="V90" s="55">
        <f t="shared" si="19"/>
        <v>17128.12</v>
      </c>
      <c r="W90" s="56">
        <v>26481.97</v>
      </c>
      <c r="X90" s="57">
        <f t="shared" si="20"/>
        <v>31527.154962973233</v>
      </c>
      <c r="Y90" s="58">
        <f t="shared" si="21"/>
        <v>9185.337288232398</v>
      </c>
      <c r="Z90" s="59">
        <v>143949.54</v>
      </c>
      <c r="AA90" s="60">
        <f t="shared" si="23"/>
        <v>130190.94060179836</v>
      </c>
      <c r="AB90" s="61"/>
      <c r="AC90" s="77">
        <v>102619.49</v>
      </c>
      <c r="AD90" s="77">
        <v>566.1100000000006</v>
      </c>
      <c r="AE90" s="64">
        <v>218956.27</v>
      </c>
      <c r="AF90" s="64"/>
      <c r="AG90" s="65">
        <v>44231.65</v>
      </c>
      <c r="AH90" s="65">
        <v>43174.61</v>
      </c>
      <c r="AI90" s="65">
        <v>2357.873999999996</v>
      </c>
      <c r="AJ90" s="66"/>
      <c r="AK90" s="67">
        <f t="shared" si="26"/>
        <v>2984.226095116862</v>
      </c>
      <c r="AL90" s="56">
        <v>47861.77</v>
      </c>
      <c r="AM90" s="68">
        <f t="shared" si="22"/>
        <v>46077.80753006107</v>
      </c>
      <c r="AN90" s="56">
        <v>27048.64</v>
      </c>
      <c r="AO90" s="70">
        <f>AN90*97.183145036/100</f>
        <v>26286.719041465512</v>
      </c>
      <c r="AP90" s="71"/>
      <c r="AQ90" s="71">
        <f>(D90+F90)*2.45/31*29</f>
        <v>4640.252580645162</v>
      </c>
      <c r="AR90" s="72"/>
      <c r="AS90" s="72"/>
      <c r="AT90" s="44">
        <f t="shared" si="25"/>
        <v>943178.8661002925</v>
      </c>
    </row>
    <row r="91" spans="1:46" s="73" customFormat="1" ht="17.25" customHeight="1">
      <c r="A91" s="41" t="s">
        <v>220</v>
      </c>
      <c r="B91" s="111" t="s">
        <v>221</v>
      </c>
      <c r="C91" s="43">
        <v>10</v>
      </c>
      <c r="D91" s="44">
        <v>330.9</v>
      </c>
      <c r="E91" s="44"/>
      <c r="F91" s="44">
        <v>0</v>
      </c>
      <c r="G91" s="45">
        <v>42447.93</v>
      </c>
      <c r="H91" s="46">
        <v>42800.35</v>
      </c>
      <c r="I91" s="74"/>
      <c r="J91" s="74"/>
      <c r="K91" s="49">
        <f t="shared" si="17"/>
        <v>42447.93</v>
      </c>
      <c r="L91" s="49">
        <f t="shared" si="18"/>
        <v>42800.35</v>
      </c>
      <c r="M91" s="50">
        <f t="shared" si="24"/>
        <v>-352.41999999999825</v>
      </c>
      <c r="N91" s="51">
        <v>29658.69</v>
      </c>
      <c r="O91" s="44"/>
      <c r="P91" s="52"/>
      <c r="Q91" s="44"/>
      <c r="R91" s="52"/>
      <c r="S91" s="52"/>
      <c r="T91" s="53">
        <v>2799.4</v>
      </c>
      <c r="U91" s="54"/>
      <c r="V91" s="55">
        <f t="shared" si="19"/>
        <v>2799.4</v>
      </c>
      <c r="W91" s="56">
        <v>4328.04</v>
      </c>
      <c r="X91" s="57">
        <f t="shared" si="20"/>
        <v>5152.592037750464</v>
      </c>
      <c r="Y91" s="58">
        <f t="shared" si="21"/>
        <v>1501.248695384817</v>
      </c>
      <c r="Z91" s="59">
        <v>9232.25</v>
      </c>
      <c r="AA91" s="60">
        <f t="shared" si="23"/>
        <v>8247.210117998522</v>
      </c>
      <c r="AB91" s="61"/>
      <c r="AC91" s="63"/>
      <c r="AD91" s="63"/>
      <c r="AE91" s="64"/>
      <c r="AF91" s="64"/>
      <c r="AG91" s="65"/>
      <c r="AH91" s="65"/>
      <c r="AI91" s="65"/>
      <c r="AJ91" s="66"/>
      <c r="AK91" s="67">
        <f t="shared" si="26"/>
        <v>487.74099322047294</v>
      </c>
      <c r="AL91" s="56">
        <v>9252.12</v>
      </c>
      <c r="AM91" s="68">
        <f t="shared" si="22"/>
        <v>8907.263659597811</v>
      </c>
      <c r="AN91" s="69"/>
      <c r="AO91" s="68" t="s">
        <v>59</v>
      </c>
      <c r="AP91" s="109"/>
      <c r="AQ91" s="109"/>
      <c r="AR91" s="114"/>
      <c r="AS91" s="114"/>
      <c r="AT91" s="44">
        <f>N91+P91+R91+S91+V91+X91+Y91+AA91+AC91+AD91+AE91+AF91+AG91+AH91+AI91+AK91+AM91+AQ91+AR91+AS91</f>
        <v>56754.145503952095</v>
      </c>
    </row>
    <row r="92" spans="1:46" s="73" customFormat="1" ht="17.25" customHeight="1">
      <c r="A92" s="41" t="s">
        <v>222</v>
      </c>
      <c r="B92" s="111" t="s">
        <v>223</v>
      </c>
      <c r="C92" s="43">
        <v>16</v>
      </c>
      <c r="D92" s="44">
        <v>548.7</v>
      </c>
      <c r="E92" s="44"/>
      <c r="F92" s="44">
        <v>0</v>
      </c>
      <c r="G92" s="45">
        <v>70387.81</v>
      </c>
      <c r="H92" s="46">
        <v>63711.74</v>
      </c>
      <c r="I92" s="74"/>
      <c r="J92" s="74"/>
      <c r="K92" s="49">
        <f t="shared" si="17"/>
        <v>70387.81</v>
      </c>
      <c r="L92" s="49">
        <f t="shared" si="18"/>
        <v>63711.74</v>
      </c>
      <c r="M92" s="50">
        <f t="shared" si="24"/>
        <v>6676.07</v>
      </c>
      <c r="N92" s="51">
        <v>44875</v>
      </c>
      <c r="O92" s="44"/>
      <c r="P92" s="52"/>
      <c r="Q92" s="44"/>
      <c r="R92" s="52"/>
      <c r="S92" s="52"/>
      <c r="T92" s="53">
        <v>4642.02</v>
      </c>
      <c r="U92" s="54"/>
      <c r="V92" s="55">
        <f t="shared" si="19"/>
        <v>4642.02</v>
      </c>
      <c r="W92" s="56">
        <v>7177.2</v>
      </c>
      <c r="X92" s="57">
        <f t="shared" si="20"/>
        <v>8544.556790912891</v>
      </c>
      <c r="Y92" s="58">
        <f t="shared" si="21"/>
        <v>2489.3779364087313</v>
      </c>
      <c r="Z92" s="59">
        <v>15308.83</v>
      </c>
      <c r="AA92" s="60">
        <f t="shared" si="23"/>
        <v>13675.439560442603</v>
      </c>
      <c r="AB92" s="61"/>
      <c r="AC92" s="63"/>
      <c r="AD92" s="63"/>
      <c r="AE92" s="64"/>
      <c r="AF92" s="64"/>
      <c r="AG92" s="65"/>
      <c r="AH92" s="65"/>
      <c r="AI92" s="65"/>
      <c r="AJ92" s="66"/>
      <c r="AK92" s="67">
        <f t="shared" si="26"/>
        <v>808.774502810739</v>
      </c>
      <c r="AL92" s="56">
        <v>15341.76</v>
      </c>
      <c r="AM92" s="68">
        <f t="shared" si="22"/>
        <v>14769.923144346518</v>
      </c>
      <c r="AN92" s="69"/>
      <c r="AO92" s="68"/>
      <c r="AP92" s="109"/>
      <c r="AQ92" s="109"/>
      <c r="AR92" s="114"/>
      <c r="AS92" s="114">
        <v>2942.3</v>
      </c>
      <c r="AT92" s="44">
        <f>N92+P92+R92+S92+V92+X92+Y92+AA92+AC92+AD92+AE92+AF92+AG92+AH92+AI92+AK92+AM92+AO92+AQ92+AR92+AS92</f>
        <v>92747.39193492148</v>
      </c>
    </row>
    <row r="93" spans="1:46" s="73" customFormat="1" ht="17.25" customHeight="1">
      <c r="A93" s="41" t="s">
        <v>224</v>
      </c>
      <c r="B93" s="111" t="s">
        <v>225</v>
      </c>
      <c r="C93" s="43">
        <v>16</v>
      </c>
      <c r="D93" s="44">
        <v>527.1</v>
      </c>
      <c r="E93" s="44"/>
      <c r="F93" s="44">
        <v>0</v>
      </c>
      <c r="G93" s="45">
        <v>67616.63</v>
      </c>
      <c r="H93" s="46">
        <v>59843.98</v>
      </c>
      <c r="I93" s="74"/>
      <c r="J93" s="74"/>
      <c r="K93" s="49">
        <f t="shared" si="17"/>
        <v>67616.63</v>
      </c>
      <c r="L93" s="49">
        <f t="shared" si="18"/>
        <v>59843.98</v>
      </c>
      <c r="M93" s="50">
        <f t="shared" si="24"/>
        <v>7772.6500000000015</v>
      </c>
      <c r="N93" s="51">
        <v>49987.84</v>
      </c>
      <c r="O93" s="44"/>
      <c r="P93" s="52"/>
      <c r="Q93" s="44"/>
      <c r="R93" s="52"/>
      <c r="S93" s="52"/>
      <c r="T93" s="53">
        <v>4459.27</v>
      </c>
      <c r="U93" s="54"/>
      <c r="V93" s="55">
        <f t="shared" si="19"/>
        <v>4459.27</v>
      </c>
      <c r="W93" s="56">
        <v>6894.36</v>
      </c>
      <c r="X93" s="57">
        <f t="shared" si="20"/>
        <v>8207.831822576798</v>
      </c>
      <c r="Y93" s="58">
        <f t="shared" si="21"/>
        <v>2391.3816480427236</v>
      </c>
      <c r="Z93" s="59">
        <v>14706.16</v>
      </c>
      <c r="AA93" s="60">
        <f t="shared" si="23"/>
        <v>13137.070720985923</v>
      </c>
      <c r="AB93" s="61"/>
      <c r="AC93" s="63"/>
      <c r="AD93" s="63"/>
      <c r="AE93" s="64"/>
      <c r="AF93" s="64"/>
      <c r="AG93" s="65"/>
      <c r="AH93" s="65"/>
      <c r="AI93" s="65"/>
      <c r="AJ93" s="66"/>
      <c r="AK93" s="67">
        <f t="shared" si="26"/>
        <v>776.936468801787</v>
      </c>
      <c r="AL93" s="56">
        <v>14737.8</v>
      </c>
      <c r="AM93" s="68">
        <f t="shared" si="22"/>
        <v>14188.474680659201</v>
      </c>
      <c r="AN93" s="69"/>
      <c r="AO93" s="68" t="s">
        <v>59</v>
      </c>
      <c r="AP93" s="109"/>
      <c r="AQ93" s="109"/>
      <c r="AR93" s="114"/>
      <c r="AS93" s="114"/>
      <c r="AT93" s="44">
        <f>N93+P93+R93+S93+V93+X93+Y93+AA93+AC93+AD93+AE93+AF93+AG93+AH93+AI93+AK93+AM93+AQ93+AR93+AS93</f>
        <v>93148.80534106643</v>
      </c>
    </row>
    <row r="94" spans="1:46" s="73" customFormat="1" ht="17.25" customHeight="1">
      <c r="A94" s="41" t="s">
        <v>226</v>
      </c>
      <c r="B94" s="111" t="s">
        <v>227</v>
      </c>
      <c r="C94" s="43">
        <v>10</v>
      </c>
      <c r="D94" s="44">
        <v>340.7</v>
      </c>
      <c r="E94" s="44"/>
      <c r="F94" s="44">
        <v>0</v>
      </c>
      <c r="G94" s="45">
        <v>43705.01</v>
      </c>
      <c r="H94" s="46">
        <v>40710.84</v>
      </c>
      <c r="I94" s="74"/>
      <c r="J94" s="74"/>
      <c r="K94" s="49">
        <f t="shared" si="17"/>
        <v>43705.01</v>
      </c>
      <c r="L94" s="49">
        <f t="shared" si="18"/>
        <v>40710.84</v>
      </c>
      <c r="M94" s="50">
        <f t="shared" si="24"/>
        <v>2994.1700000000055</v>
      </c>
      <c r="N94" s="51">
        <v>29409.36</v>
      </c>
      <c r="O94" s="44"/>
      <c r="P94" s="52"/>
      <c r="Q94" s="44"/>
      <c r="R94" s="52"/>
      <c r="S94" s="52"/>
      <c r="T94" s="53">
        <v>2882.34</v>
      </c>
      <c r="U94" s="54"/>
      <c r="V94" s="55">
        <f t="shared" si="19"/>
        <v>2882.34</v>
      </c>
      <c r="W94" s="56">
        <v>4456.45</v>
      </c>
      <c r="X94" s="57">
        <f t="shared" si="20"/>
        <v>5305.465935303984</v>
      </c>
      <c r="Y94" s="58">
        <f t="shared" si="21"/>
        <v>1545.709974365691</v>
      </c>
      <c r="Z94" s="59">
        <v>9505.42</v>
      </c>
      <c r="AA94" s="60">
        <f t="shared" si="23"/>
        <v>8491.221434831114</v>
      </c>
      <c r="AB94" s="61"/>
      <c r="AC94" s="63"/>
      <c r="AD94" s="63"/>
      <c r="AE94" s="64"/>
      <c r="AF94" s="64"/>
      <c r="AG94" s="65"/>
      <c r="AH94" s="65"/>
      <c r="AI94" s="65"/>
      <c r="AJ94" s="66"/>
      <c r="AK94" s="67">
        <f t="shared" si="26"/>
        <v>502.18602716897897</v>
      </c>
      <c r="AL94" s="56">
        <v>9525.84</v>
      </c>
      <c r="AM94" s="68">
        <f t="shared" si="22"/>
        <v>9170.781232749165</v>
      </c>
      <c r="AN94" s="69"/>
      <c r="AO94" s="68" t="s">
        <v>59</v>
      </c>
      <c r="AP94" s="109"/>
      <c r="AQ94" s="109"/>
      <c r="AR94" s="114"/>
      <c r="AS94" s="114"/>
      <c r="AT94" s="44">
        <f>N94+P94+R94+S94+V94+X94+Y94+AA94+AC94+AD94+AE94+AF94+AG94+AH94+AI94+AK94+AM94+AQ94+AR94+AS94</f>
        <v>57307.06460441894</v>
      </c>
    </row>
    <row r="95" spans="1:46" s="73" customFormat="1" ht="17.25" customHeight="1">
      <c r="A95" s="41" t="s">
        <v>228</v>
      </c>
      <c r="B95" s="42" t="s">
        <v>229</v>
      </c>
      <c r="C95" s="43">
        <v>128</v>
      </c>
      <c r="D95" s="44">
        <v>4949.9</v>
      </c>
      <c r="E95" s="44"/>
      <c r="F95" s="44">
        <v>33.8</v>
      </c>
      <c r="G95" s="45">
        <v>1475846.66</v>
      </c>
      <c r="H95" s="46">
        <v>1323794.99</v>
      </c>
      <c r="I95" s="74"/>
      <c r="J95" s="74"/>
      <c r="K95" s="49">
        <f t="shared" si="17"/>
        <v>1475846.66</v>
      </c>
      <c r="L95" s="49">
        <f t="shared" si="18"/>
        <v>1323794.99</v>
      </c>
      <c r="M95" s="50">
        <f t="shared" si="24"/>
        <v>152051.66999999993</v>
      </c>
      <c r="N95" s="51">
        <v>296664.81</v>
      </c>
      <c r="O95" s="44"/>
      <c r="P95" s="52"/>
      <c r="Q95" s="44"/>
      <c r="R95" s="52"/>
      <c r="S95" s="52"/>
      <c r="T95" s="53">
        <v>41876.13</v>
      </c>
      <c r="U95" s="54"/>
      <c r="V95" s="55">
        <f t="shared" si="19"/>
        <v>41876.13</v>
      </c>
      <c r="W95" s="56">
        <v>64746.61</v>
      </c>
      <c r="X95" s="57">
        <f t="shared" si="20"/>
        <v>77081.74304242442</v>
      </c>
      <c r="Y95" s="58">
        <f t="shared" si="21"/>
        <v>22457.02906402329</v>
      </c>
      <c r="Z95" s="59">
        <v>351939.01</v>
      </c>
      <c r="AA95" s="60">
        <f t="shared" si="23"/>
        <v>268358.25495065044</v>
      </c>
      <c r="AB95" s="61"/>
      <c r="AC95" s="77">
        <v>248216.87</v>
      </c>
      <c r="AD95" s="77">
        <v>6727.930000000022</v>
      </c>
      <c r="AE95" s="64">
        <v>708684.43</v>
      </c>
      <c r="AF95" s="64"/>
      <c r="AG95" s="65">
        <v>113649.33</v>
      </c>
      <c r="AH95" s="65">
        <v>111678.35</v>
      </c>
      <c r="AI95" s="65">
        <v>53375.009999999966</v>
      </c>
      <c r="AJ95" s="66"/>
      <c r="AK95" s="67">
        <f t="shared" si="26"/>
        <v>7296.068728745902</v>
      </c>
      <c r="AL95" s="56">
        <v>138400.32</v>
      </c>
      <c r="AM95" s="68">
        <f t="shared" si="22"/>
        <v>133241.69388342433</v>
      </c>
      <c r="AN95" s="56">
        <v>75437.65</v>
      </c>
      <c r="AO95" s="70">
        <f>AN95*97.183145036/100</f>
        <v>73312.68081125006</v>
      </c>
      <c r="AP95" s="71"/>
      <c r="AQ95" s="71">
        <f>(D95+F95)*2.45/31*29</f>
        <v>11422.318870967742</v>
      </c>
      <c r="AR95" s="72"/>
      <c r="AS95" s="72"/>
      <c r="AT95" s="44">
        <f>N95+P95+R95+S95+V95+X95+Y95+AA95+AC95+AD95+AE95+AF95+AG95+AH95+AI95+AK95+AM95+AO95+AQ95+AR95+AS95</f>
        <v>2174042.6493514865</v>
      </c>
    </row>
    <row r="96" spans="1:46" s="73" customFormat="1" ht="17.25" customHeight="1">
      <c r="A96" s="41" t="s">
        <v>230</v>
      </c>
      <c r="B96" s="111" t="s">
        <v>231</v>
      </c>
      <c r="C96" s="43">
        <v>10</v>
      </c>
      <c r="D96" s="44">
        <v>331.1</v>
      </c>
      <c r="E96" s="44"/>
      <c r="F96" s="44">
        <v>0</v>
      </c>
      <c r="G96" s="45">
        <v>42473.86</v>
      </c>
      <c r="H96" s="46">
        <v>42365.57</v>
      </c>
      <c r="I96" s="74"/>
      <c r="J96" s="74"/>
      <c r="K96" s="49">
        <f t="shared" si="17"/>
        <v>42473.86</v>
      </c>
      <c r="L96" s="49">
        <f t="shared" si="18"/>
        <v>42365.57</v>
      </c>
      <c r="M96" s="50">
        <f t="shared" si="24"/>
        <v>108.29000000000087</v>
      </c>
      <c r="N96" s="51">
        <v>35227.77</v>
      </c>
      <c r="O96" s="44"/>
      <c r="P96" s="52"/>
      <c r="Q96" s="44"/>
      <c r="R96" s="52"/>
      <c r="S96" s="52"/>
      <c r="T96" s="53">
        <v>2801.09</v>
      </c>
      <c r="U96" s="54"/>
      <c r="V96" s="55">
        <f t="shared" si="19"/>
        <v>2801.09</v>
      </c>
      <c r="W96" s="56">
        <v>4330.92</v>
      </c>
      <c r="X96" s="57">
        <f t="shared" si="20"/>
        <v>5156.020717954141</v>
      </c>
      <c r="Y96" s="58">
        <f t="shared" si="21"/>
        <v>1502.1560684252433</v>
      </c>
      <c r="Z96" s="59">
        <v>9237.87</v>
      </c>
      <c r="AA96" s="60">
        <f t="shared" si="23"/>
        <v>8252.232477885686</v>
      </c>
      <c r="AB96" s="61"/>
      <c r="AC96" s="63"/>
      <c r="AD96" s="63"/>
      <c r="AE96" s="64"/>
      <c r="AF96" s="64"/>
      <c r="AG96" s="65"/>
      <c r="AH96" s="65"/>
      <c r="AI96" s="65"/>
      <c r="AJ96" s="66"/>
      <c r="AK96" s="67">
        <f t="shared" si="26"/>
        <v>488.03578983166705</v>
      </c>
      <c r="AL96" s="56">
        <v>9257.77</v>
      </c>
      <c r="AM96" s="68">
        <f t="shared" si="22"/>
        <v>8912.70306588272</v>
      </c>
      <c r="AN96" s="69"/>
      <c r="AO96" s="68"/>
      <c r="AP96" s="109"/>
      <c r="AQ96" s="109"/>
      <c r="AR96" s="114"/>
      <c r="AS96" s="114"/>
      <c r="AT96" s="44">
        <f>N96+P96+R96+S96+V96+X96+Y96+AA96+AC96+AD96+AE96+AF96+AG96+AH96+AI96+AK96+AM96+AO96+AQ96+AR96+AS96</f>
        <v>62340.00811997945</v>
      </c>
    </row>
    <row r="97" spans="1:46" s="73" customFormat="1" ht="17.25" customHeight="1">
      <c r="A97" s="41" t="s">
        <v>232</v>
      </c>
      <c r="B97" s="111" t="s">
        <v>233</v>
      </c>
      <c r="C97" s="43">
        <v>17</v>
      </c>
      <c r="D97" s="44">
        <v>525.3</v>
      </c>
      <c r="E97" s="44"/>
      <c r="F97" s="44">
        <v>0</v>
      </c>
      <c r="G97" s="45">
        <v>67385.38</v>
      </c>
      <c r="H97" s="46">
        <v>66076.94</v>
      </c>
      <c r="I97" s="74"/>
      <c r="J97" s="74"/>
      <c r="K97" s="49">
        <f t="shared" si="17"/>
        <v>67385.38</v>
      </c>
      <c r="L97" s="49">
        <f t="shared" si="18"/>
        <v>66076.94</v>
      </c>
      <c r="M97" s="50">
        <f t="shared" si="24"/>
        <v>1308.4400000000023</v>
      </c>
      <c r="N97" s="51">
        <v>45170.71</v>
      </c>
      <c r="O97" s="44"/>
      <c r="P97" s="52"/>
      <c r="Q97" s="44"/>
      <c r="R97" s="52"/>
      <c r="S97" s="52"/>
      <c r="T97" s="53">
        <v>4444.03</v>
      </c>
      <c r="U97" s="54"/>
      <c r="V97" s="55">
        <f t="shared" si="19"/>
        <v>4444.03</v>
      </c>
      <c r="W97" s="56">
        <v>6870.72</v>
      </c>
      <c r="X97" s="57">
        <f t="shared" si="20"/>
        <v>8179.688072571619</v>
      </c>
      <c r="Y97" s="58">
        <f t="shared" si="21"/>
        <v>2383.2152906788892</v>
      </c>
      <c r="Z97" s="59">
        <v>14655.99</v>
      </c>
      <c r="AA97" s="60">
        <f t="shared" si="23"/>
        <v>13092.256165364235</v>
      </c>
      <c r="AB97" s="61"/>
      <c r="AC97" s="63"/>
      <c r="AD97" s="63"/>
      <c r="AE97" s="64"/>
      <c r="AF97" s="64"/>
      <c r="AG97" s="65"/>
      <c r="AH97" s="65"/>
      <c r="AI97" s="65"/>
      <c r="AJ97" s="66"/>
      <c r="AK97" s="67">
        <f t="shared" si="26"/>
        <v>774.283299301041</v>
      </c>
      <c r="AL97" s="56">
        <v>14687.52</v>
      </c>
      <c r="AM97" s="68">
        <f t="shared" si="22"/>
        <v>14140.068778357396</v>
      </c>
      <c r="AN97" s="69"/>
      <c r="AO97" s="68" t="s">
        <v>59</v>
      </c>
      <c r="AP97" s="109"/>
      <c r="AQ97" s="109"/>
      <c r="AR97" s="114"/>
      <c r="AS97" s="114"/>
      <c r="AT97" s="44">
        <f>N97+P97+R97+S97+V97+X97+Y97+AA97+AC97+AD97+AE97+AF97+AG97+AH97+AI97+AK97+AM97+AQ97+AR97+AS97</f>
        <v>88184.25160627317</v>
      </c>
    </row>
    <row r="98" spans="1:46" s="73" customFormat="1" ht="17.25" customHeight="1">
      <c r="A98" s="41" t="s">
        <v>234</v>
      </c>
      <c r="B98" s="111" t="s">
        <v>235</v>
      </c>
      <c r="C98" s="43">
        <v>16</v>
      </c>
      <c r="D98" s="44">
        <v>544.5</v>
      </c>
      <c r="E98" s="44"/>
      <c r="F98" s="44">
        <v>0</v>
      </c>
      <c r="G98" s="45">
        <v>69848.69</v>
      </c>
      <c r="H98" s="46">
        <v>53141.87</v>
      </c>
      <c r="I98" s="74"/>
      <c r="J98" s="74"/>
      <c r="K98" s="49">
        <f t="shared" si="17"/>
        <v>69848.69</v>
      </c>
      <c r="L98" s="49">
        <f t="shared" si="18"/>
        <v>53141.87</v>
      </c>
      <c r="M98" s="50">
        <f t="shared" si="24"/>
        <v>16706.82</v>
      </c>
      <c r="N98" s="51">
        <v>53370.41</v>
      </c>
      <c r="O98" s="44"/>
      <c r="P98" s="52"/>
      <c r="Q98" s="44"/>
      <c r="R98" s="52"/>
      <c r="S98" s="52"/>
      <c r="T98" s="53">
        <v>4606.48</v>
      </c>
      <c r="U98" s="54"/>
      <c r="V98" s="55">
        <f t="shared" si="19"/>
        <v>4606.48</v>
      </c>
      <c r="W98" s="56">
        <v>7122.13</v>
      </c>
      <c r="X98" s="57">
        <f t="shared" si="20"/>
        <v>8478.995187157168</v>
      </c>
      <c r="Y98" s="58">
        <f t="shared" si="21"/>
        <v>2470.323102559785</v>
      </c>
      <c r="Z98" s="59">
        <v>15191.52</v>
      </c>
      <c r="AA98" s="60">
        <f t="shared" si="23"/>
        <v>13570.63962522091</v>
      </c>
      <c r="AB98" s="61"/>
      <c r="AC98" s="63"/>
      <c r="AD98" s="63"/>
      <c r="AE98" s="64"/>
      <c r="AF98" s="64"/>
      <c r="AG98" s="65"/>
      <c r="AH98" s="65"/>
      <c r="AI98" s="65"/>
      <c r="AJ98" s="66"/>
      <c r="AK98" s="67">
        <f t="shared" si="26"/>
        <v>802.583773975665</v>
      </c>
      <c r="AL98" s="56">
        <v>15224.16</v>
      </c>
      <c r="AM98" s="68">
        <f t="shared" si="22"/>
        <v>14656.706475478333</v>
      </c>
      <c r="AN98" s="69"/>
      <c r="AO98" s="68" t="s">
        <v>59</v>
      </c>
      <c r="AP98" s="109"/>
      <c r="AQ98" s="109"/>
      <c r="AR98" s="114"/>
      <c r="AS98" s="114"/>
      <c r="AT98" s="44">
        <f>N98+P98+R98+S98+V98+X98+Y98+AA98+AC98+AD98+AE98+AF98+AG98+AH98+AI98+AK98+AM98+AQ98+AR98+AS98</f>
        <v>97956.13816439186</v>
      </c>
    </row>
    <row r="99" spans="1:46" s="73" customFormat="1" ht="17.25" customHeight="1">
      <c r="A99" s="41" t="s">
        <v>236</v>
      </c>
      <c r="B99" s="111" t="s">
        <v>237</v>
      </c>
      <c r="C99" s="43">
        <v>10</v>
      </c>
      <c r="D99" s="44">
        <v>331.2</v>
      </c>
      <c r="E99" s="44"/>
      <c r="F99" s="44">
        <v>0</v>
      </c>
      <c r="G99" s="45">
        <v>42486.51</v>
      </c>
      <c r="H99" s="46">
        <v>41503.19</v>
      </c>
      <c r="I99" s="74"/>
      <c r="J99" s="74"/>
      <c r="K99" s="49">
        <f t="shared" si="17"/>
        <v>42486.51</v>
      </c>
      <c r="L99" s="49">
        <f t="shared" si="18"/>
        <v>41503.19</v>
      </c>
      <c r="M99" s="50">
        <f t="shared" si="24"/>
        <v>983.3199999999997</v>
      </c>
      <c r="N99" s="51">
        <v>25970.1</v>
      </c>
      <c r="O99" s="44"/>
      <c r="P99" s="52"/>
      <c r="Q99" s="44"/>
      <c r="R99" s="52"/>
      <c r="S99" s="52"/>
      <c r="T99" s="53">
        <v>2801.96</v>
      </c>
      <c r="U99" s="54"/>
      <c r="V99" s="55">
        <f t="shared" si="19"/>
        <v>2801.96</v>
      </c>
      <c r="W99" s="56">
        <v>4332.24</v>
      </c>
      <c r="X99" s="57">
        <f t="shared" si="20"/>
        <v>5157.592196380826</v>
      </c>
      <c r="Y99" s="58">
        <f t="shared" si="21"/>
        <v>1502.6097549454562</v>
      </c>
      <c r="Z99" s="59">
        <v>9240.43</v>
      </c>
      <c r="AA99" s="60">
        <f t="shared" si="23"/>
        <v>8254.507875291</v>
      </c>
      <c r="AB99" s="61"/>
      <c r="AC99" s="63"/>
      <c r="AD99" s="63"/>
      <c r="AE99" s="64"/>
      <c r="AF99" s="64"/>
      <c r="AG99" s="65"/>
      <c r="AH99" s="65"/>
      <c r="AI99" s="65"/>
      <c r="AJ99" s="66"/>
      <c r="AK99" s="67">
        <f t="shared" si="26"/>
        <v>488.183188137264</v>
      </c>
      <c r="AL99" s="56">
        <v>9260.28</v>
      </c>
      <c r="AM99" s="68">
        <f t="shared" si="22"/>
        <v>8915.119510090706</v>
      </c>
      <c r="AN99" s="69"/>
      <c r="AO99" s="68"/>
      <c r="AP99" s="109"/>
      <c r="AQ99" s="109"/>
      <c r="AR99" s="114"/>
      <c r="AS99" s="114"/>
      <c r="AT99" s="44">
        <f>N99+P99+R99+S99+V99+X99+Y99+AA99+AC99+AD99+AE99+AF99+AG99+AH99+AI99+AK99+AM99+AO99+AQ99+AR99+AS99</f>
        <v>53090.07252484525</v>
      </c>
    </row>
    <row r="100" spans="1:46" s="73" customFormat="1" ht="17.25" customHeight="1">
      <c r="A100" s="41" t="s">
        <v>238</v>
      </c>
      <c r="B100" s="111" t="s">
        <v>239</v>
      </c>
      <c r="C100" s="43">
        <v>16</v>
      </c>
      <c r="D100" s="44">
        <v>532.8</v>
      </c>
      <c r="E100" s="44"/>
      <c r="F100" s="44">
        <v>0</v>
      </c>
      <c r="G100" s="45">
        <v>68348.25</v>
      </c>
      <c r="H100" s="46">
        <v>66658.77</v>
      </c>
      <c r="I100" s="74"/>
      <c r="J100" s="74"/>
      <c r="K100" s="49">
        <f t="shared" si="17"/>
        <v>68348.25</v>
      </c>
      <c r="L100" s="49">
        <f t="shared" si="18"/>
        <v>66658.77</v>
      </c>
      <c r="M100" s="50">
        <f t="shared" si="24"/>
        <v>1689.479999999996</v>
      </c>
      <c r="N100" s="51">
        <v>50613.67</v>
      </c>
      <c r="O100" s="44"/>
      <c r="P100" s="52"/>
      <c r="Q100" s="44"/>
      <c r="R100" s="52"/>
      <c r="S100" s="52"/>
      <c r="T100" s="53">
        <v>4507.48</v>
      </c>
      <c r="U100" s="54"/>
      <c r="V100" s="55">
        <f t="shared" si="19"/>
        <v>4507.48</v>
      </c>
      <c r="W100" s="56">
        <v>6969.24</v>
      </c>
      <c r="X100" s="57">
        <f t="shared" si="20"/>
        <v>8296.977507872396</v>
      </c>
      <c r="Y100" s="58">
        <f t="shared" si="21"/>
        <v>2417.241779694864</v>
      </c>
      <c r="Z100" s="59">
        <v>14865.41</v>
      </c>
      <c r="AA100" s="60">
        <f t="shared" si="23"/>
        <v>13279.340298029176</v>
      </c>
      <c r="AB100" s="61"/>
      <c r="AC100" s="63"/>
      <c r="AD100" s="63"/>
      <c r="AE100" s="64"/>
      <c r="AF100" s="64"/>
      <c r="AG100" s="65"/>
      <c r="AH100" s="65"/>
      <c r="AI100" s="65"/>
      <c r="AJ100" s="66"/>
      <c r="AK100" s="67">
        <f t="shared" si="26"/>
        <v>785.338172220816</v>
      </c>
      <c r="AL100" s="56">
        <v>14897.4</v>
      </c>
      <c r="AM100" s="68">
        <f t="shared" si="22"/>
        <v>14342.125874123165</v>
      </c>
      <c r="AN100" s="69"/>
      <c r="AO100" s="68"/>
      <c r="AP100" s="109"/>
      <c r="AQ100" s="109"/>
      <c r="AR100" s="114"/>
      <c r="AS100" s="114"/>
      <c r="AT100" s="44">
        <f>N100+P100+R100+S100+V100+X100+Y100+AA100+AC100+AD100+AE100+AF100+AG100+AH100+AI100+AK100+AM100+AO100+AQ100+AR100+AS100</f>
        <v>94242.17363194042</v>
      </c>
    </row>
    <row r="101" spans="1:46" s="73" customFormat="1" ht="17.25" customHeight="1">
      <c r="A101" s="41" t="s">
        <v>240</v>
      </c>
      <c r="B101" s="143" t="s">
        <v>241</v>
      </c>
      <c r="C101" s="43">
        <v>43</v>
      </c>
      <c r="D101" s="44">
        <v>2509.88</v>
      </c>
      <c r="E101" s="44"/>
      <c r="F101" s="44">
        <v>0</v>
      </c>
      <c r="G101" s="45">
        <v>721305.89</v>
      </c>
      <c r="H101" s="46">
        <v>586394.76</v>
      </c>
      <c r="I101" s="74"/>
      <c r="J101" s="74"/>
      <c r="K101" s="49">
        <f t="shared" si="17"/>
        <v>721305.89</v>
      </c>
      <c r="L101" s="49">
        <f t="shared" si="18"/>
        <v>586394.76</v>
      </c>
      <c r="M101" s="50">
        <f t="shared" si="24"/>
        <v>134911.13</v>
      </c>
      <c r="N101" s="51">
        <v>139329.05</v>
      </c>
      <c r="O101" s="44"/>
      <c r="P101" s="52"/>
      <c r="Q101" s="44"/>
      <c r="R101" s="52"/>
      <c r="S101" s="52"/>
      <c r="T101" s="53">
        <v>21324.3</v>
      </c>
      <c r="U101" s="54"/>
      <c r="V101" s="55">
        <f t="shared" si="19"/>
        <v>21324.3</v>
      </c>
      <c r="W101" s="56">
        <v>32969.76</v>
      </c>
      <c r="X101" s="57">
        <f t="shared" si="20"/>
        <v>39250.9595249914</v>
      </c>
      <c r="Y101" s="58">
        <f t="shared" si="21"/>
        <v>11386.987233522046</v>
      </c>
      <c r="Z101" s="59">
        <v>179214.83</v>
      </c>
      <c r="AA101" s="60">
        <f t="shared" si="23"/>
        <v>132458.31933365593</v>
      </c>
      <c r="AB101" s="61"/>
      <c r="AC101" s="77">
        <v>105557.52</v>
      </c>
      <c r="AD101" s="63">
        <v>14359.479999999996</v>
      </c>
      <c r="AE101" s="64">
        <v>219893.64</v>
      </c>
      <c r="AF101" s="64"/>
      <c r="AG101" s="65">
        <v>71940.6</v>
      </c>
      <c r="AH101" s="65">
        <v>71043.2</v>
      </c>
      <c r="AI101" s="65">
        <v>20710.399999999994</v>
      </c>
      <c r="AJ101" s="66"/>
      <c r="AK101" s="67">
        <f t="shared" si="26"/>
        <v>3699.520592517984</v>
      </c>
      <c r="AL101" s="56">
        <v>70476.12</v>
      </c>
      <c r="AM101" s="68">
        <f t="shared" si="22"/>
        <v>67849.24779893196</v>
      </c>
      <c r="AN101" s="56"/>
      <c r="AO101" s="68"/>
      <c r="AP101" s="109"/>
      <c r="AQ101" s="71">
        <f>(D101+F101)*2.45/31*29</f>
        <v>5752.483032258066</v>
      </c>
      <c r="AR101" s="72"/>
      <c r="AS101" s="72"/>
      <c r="AT101" s="44">
        <f>N101+P101+R101+S101+V101+X101+Y101+AA101+AC101+AD101+AE101+AF101+AG101+AH101+AI101+AK101+AM101+AO101+AQ101+AR101+AS101</f>
        <v>924555.7075158773</v>
      </c>
    </row>
    <row r="102" spans="1:46" s="73" customFormat="1" ht="17.25" customHeight="1">
      <c r="A102" s="41" t="s">
        <v>242</v>
      </c>
      <c r="B102" s="144" t="s">
        <v>243</v>
      </c>
      <c r="C102" s="43">
        <v>13</v>
      </c>
      <c r="D102" s="44">
        <v>505.4</v>
      </c>
      <c r="E102" s="44"/>
      <c r="F102" s="44">
        <v>0</v>
      </c>
      <c r="G102" s="45">
        <v>64832.51</v>
      </c>
      <c r="H102" s="46">
        <v>60496.44</v>
      </c>
      <c r="I102" s="74"/>
      <c r="J102" s="74"/>
      <c r="K102" s="49">
        <f t="shared" si="17"/>
        <v>64832.51</v>
      </c>
      <c r="L102" s="49">
        <f t="shared" si="18"/>
        <v>60496.44</v>
      </c>
      <c r="M102" s="50">
        <f t="shared" si="24"/>
        <v>4336.07</v>
      </c>
      <c r="N102" s="51">
        <v>9547.08</v>
      </c>
      <c r="O102" s="44"/>
      <c r="P102" s="52"/>
      <c r="Q102" s="44"/>
      <c r="R102" s="52"/>
      <c r="S102" s="52"/>
      <c r="T102" s="53">
        <v>4275.67</v>
      </c>
      <c r="U102" s="54"/>
      <c r="V102" s="55">
        <f t="shared" si="19"/>
        <v>4275.67</v>
      </c>
      <c r="W102" s="56">
        <v>6610.68</v>
      </c>
      <c r="X102" s="57">
        <f t="shared" si="20"/>
        <v>7870.1068225146355</v>
      </c>
      <c r="Y102" s="58">
        <f t="shared" si="21"/>
        <v>2292.9316731565023</v>
      </c>
      <c r="Z102" s="59">
        <v>14100.64</v>
      </c>
      <c r="AA102" s="60">
        <f t="shared" si="23"/>
        <v>12596.152976379544</v>
      </c>
      <c r="AB102" s="61"/>
      <c r="AC102" s="63"/>
      <c r="AD102" s="63"/>
      <c r="AE102" s="64"/>
      <c r="AF102" s="64"/>
      <c r="AG102" s="65"/>
      <c r="AH102" s="65"/>
      <c r="AI102" s="65"/>
      <c r="AJ102" s="66"/>
      <c r="AK102" s="67">
        <f t="shared" si="26"/>
        <v>744.951036487238</v>
      </c>
      <c r="AL102" s="56">
        <v>14130.96</v>
      </c>
      <c r="AM102" s="68">
        <f t="shared" si="22"/>
        <v>13604.253563856746</v>
      </c>
      <c r="AN102" s="69"/>
      <c r="AO102" s="68"/>
      <c r="AP102" s="109"/>
      <c r="AQ102" s="109"/>
      <c r="AR102" s="114"/>
      <c r="AS102" s="114"/>
      <c r="AT102" s="44">
        <f>N102+P102+R102+S102+V102+X102+Y102+AA102+AC102+AD102+AE102+AF102+AG102+AH102+AI102+AK102+AM102+AO102+AQ102+AR102+AS102</f>
        <v>50931.146072394666</v>
      </c>
    </row>
    <row r="103" spans="1:46" s="73" customFormat="1" ht="17.25" customHeight="1">
      <c r="A103" s="41" t="s">
        <v>244</v>
      </c>
      <c r="B103" s="144" t="s">
        <v>245</v>
      </c>
      <c r="C103" s="43">
        <v>12</v>
      </c>
      <c r="D103" s="44">
        <v>494.1</v>
      </c>
      <c r="E103" s="44"/>
      <c r="F103" s="44">
        <v>0</v>
      </c>
      <c r="G103" s="45">
        <v>63383.61</v>
      </c>
      <c r="H103" s="46">
        <v>59267.59</v>
      </c>
      <c r="I103" s="74"/>
      <c r="J103" s="74"/>
      <c r="K103" s="49">
        <f t="shared" si="17"/>
        <v>63383.61</v>
      </c>
      <c r="L103" s="49">
        <f t="shared" si="18"/>
        <v>59267.59</v>
      </c>
      <c r="M103" s="50">
        <f t="shared" si="24"/>
        <v>4116.020000000004</v>
      </c>
      <c r="N103" s="51">
        <v>22556.58</v>
      </c>
      <c r="O103" s="44"/>
      <c r="P103" s="52"/>
      <c r="Q103" s="44"/>
      <c r="R103" s="52"/>
      <c r="S103" s="52"/>
      <c r="T103" s="53">
        <v>4180.08</v>
      </c>
      <c r="U103" s="54"/>
      <c r="V103" s="55">
        <f t="shared" si="19"/>
        <v>4180.08</v>
      </c>
      <c r="W103" s="56">
        <v>6462.96</v>
      </c>
      <c r="X103" s="57">
        <f t="shared" si="20"/>
        <v>7694.244100401045</v>
      </c>
      <c r="Y103" s="58">
        <f t="shared" si="21"/>
        <v>2241.6650963724333</v>
      </c>
      <c r="Z103" s="59">
        <v>13785.57</v>
      </c>
      <c r="AA103" s="60">
        <f t="shared" si="23"/>
        <v>12314.709742931518</v>
      </c>
      <c r="AB103" s="61"/>
      <c r="AC103" s="63"/>
      <c r="AD103" s="63"/>
      <c r="AE103" s="64"/>
      <c r="AF103" s="64"/>
      <c r="AG103" s="65"/>
      <c r="AH103" s="65"/>
      <c r="AI103" s="65"/>
      <c r="AJ103" s="66"/>
      <c r="AK103" s="67">
        <f t="shared" si="26"/>
        <v>728.2950279547771</v>
      </c>
      <c r="AL103" s="56">
        <v>13815.24</v>
      </c>
      <c r="AM103" s="68">
        <f t="shared" si="22"/>
        <v>13300.301466109611</v>
      </c>
      <c r="AN103" s="69"/>
      <c r="AO103" s="68" t="s">
        <v>59</v>
      </c>
      <c r="AP103" s="109"/>
      <c r="AQ103" s="109"/>
      <c r="AR103" s="114"/>
      <c r="AS103" s="114"/>
      <c r="AT103" s="44">
        <f>N103+P103+R103+S103+V103+X103+Y103+AA103+AC103+AD103+AE103+AF103+AG103+AH103+AI103+AK103+AM103+AQ103+AR103+AS103</f>
        <v>63015.87543376939</v>
      </c>
    </row>
    <row r="104" spans="1:46" s="73" customFormat="1" ht="17.25" customHeight="1">
      <c r="A104" s="41" t="s">
        <v>246</v>
      </c>
      <c r="B104" s="143" t="s">
        <v>247</v>
      </c>
      <c r="C104" s="43">
        <v>12</v>
      </c>
      <c r="D104" s="44">
        <v>506.1</v>
      </c>
      <c r="E104" s="44"/>
      <c r="F104" s="44">
        <v>0</v>
      </c>
      <c r="G104" s="45">
        <v>135320.55</v>
      </c>
      <c r="H104" s="46">
        <v>82950.12</v>
      </c>
      <c r="I104" s="74"/>
      <c r="J104" s="74"/>
      <c r="K104" s="49">
        <f t="shared" si="17"/>
        <v>135320.55</v>
      </c>
      <c r="L104" s="49">
        <f t="shared" si="18"/>
        <v>82950.12</v>
      </c>
      <c r="M104" s="50">
        <f t="shared" si="24"/>
        <v>52370.42999999999</v>
      </c>
      <c r="N104" s="51">
        <v>37201.38</v>
      </c>
      <c r="O104" s="44"/>
      <c r="P104" s="52"/>
      <c r="Q104" s="44"/>
      <c r="R104" s="52"/>
      <c r="S104" s="52"/>
      <c r="T104" s="53">
        <v>3583.26</v>
      </c>
      <c r="U104" s="54"/>
      <c r="V104" s="55">
        <f t="shared" si="19"/>
        <v>3583.26</v>
      </c>
      <c r="W104" s="56">
        <v>5928.3</v>
      </c>
      <c r="X104" s="57">
        <f t="shared" si="20"/>
        <v>7057.723906755963</v>
      </c>
      <c r="Y104" s="58">
        <f t="shared" si="21"/>
        <v>2296.1074787979933</v>
      </c>
      <c r="Z104" s="59">
        <v>12037.85</v>
      </c>
      <c r="AA104" s="60">
        <f t="shared" si="23"/>
        <v>9976.508732706423</v>
      </c>
      <c r="AB104" s="61"/>
      <c r="AC104" s="77">
        <v>26958.56</v>
      </c>
      <c r="AD104" s="63">
        <v>713.7400000000016</v>
      </c>
      <c r="AE104" s="64">
        <v>93754.5</v>
      </c>
      <c r="AF104" s="64"/>
      <c r="AG104" s="65">
        <v>17128.05</v>
      </c>
      <c r="AH104" s="65">
        <v>17390.61</v>
      </c>
      <c r="AI104" s="65">
        <v>0.04449999999633292</v>
      </c>
      <c r="AJ104" s="66"/>
      <c r="AK104" s="67">
        <f t="shared" si="26"/>
        <v>745.982824626417</v>
      </c>
      <c r="AL104" s="56">
        <v>5154.06</v>
      </c>
      <c r="AM104" s="68">
        <f t="shared" si="22"/>
        <v>4961.951567574426</v>
      </c>
      <c r="AN104" s="69">
        <v>3431.39</v>
      </c>
      <c r="AO104" s="70">
        <f>AN104*97.183145036/100</f>
        <v>3334.7327204508</v>
      </c>
      <c r="AP104" s="71"/>
      <c r="AQ104" s="71">
        <f>(D104+F104)*2.45/31*29</f>
        <v>1159.948548387097</v>
      </c>
      <c r="AR104" s="72"/>
      <c r="AS104" s="72"/>
      <c r="AT104" s="44">
        <f>N104+P104+R104+S104+V104+X104+Y104+AA104+AC104+AD104+AE104+AF104+AG104+AH104+AI104+AK104+AM104+AO104+AQ104+AR104+AS104</f>
        <v>226263.1002792991</v>
      </c>
    </row>
    <row r="105" spans="1:46" s="73" customFormat="1" ht="17.25" customHeight="1">
      <c r="A105" s="41" t="s">
        <v>248</v>
      </c>
      <c r="B105" s="144" t="s">
        <v>249</v>
      </c>
      <c r="C105" s="43">
        <v>12</v>
      </c>
      <c r="D105" s="44">
        <v>495.6</v>
      </c>
      <c r="E105" s="44"/>
      <c r="F105" s="44">
        <v>0</v>
      </c>
      <c r="G105" s="45">
        <v>63575.9</v>
      </c>
      <c r="H105" s="46">
        <v>58968.99</v>
      </c>
      <c r="I105" s="74"/>
      <c r="J105" s="74"/>
      <c r="K105" s="49">
        <f t="shared" si="17"/>
        <v>63575.9</v>
      </c>
      <c r="L105" s="49">
        <f t="shared" si="18"/>
        <v>58968.99</v>
      </c>
      <c r="M105" s="50">
        <f t="shared" si="24"/>
        <v>4606.9100000000035</v>
      </c>
      <c r="N105" s="51">
        <v>23425.82</v>
      </c>
      <c r="O105" s="44"/>
      <c r="P105" s="52"/>
      <c r="Q105" s="44"/>
      <c r="R105" s="52"/>
      <c r="S105" s="52"/>
      <c r="T105" s="53">
        <v>4192.79</v>
      </c>
      <c r="U105" s="54"/>
      <c r="V105" s="55">
        <f t="shared" si="19"/>
        <v>4192.79</v>
      </c>
      <c r="W105" s="56">
        <v>6482.4</v>
      </c>
      <c r="X105" s="57">
        <f t="shared" si="20"/>
        <v>7717.3876917758635</v>
      </c>
      <c r="Y105" s="58">
        <f t="shared" si="21"/>
        <v>2248.4703941756284</v>
      </c>
      <c r="Z105" s="59">
        <v>13827.27</v>
      </c>
      <c r="AA105" s="60">
        <f t="shared" si="23"/>
        <v>12351.953033516344</v>
      </c>
      <c r="AB105" s="61"/>
      <c r="AC105" s="63"/>
      <c r="AD105" s="63"/>
      <c r="AE105" s="64"/>
      <c r="AF105" s="64"/>
      <c r="AG105" s="65"/>
      <c r="AH105" s="65"/>
      <c r="AI105" s="65"/>
      <c r="AJ105" s="66"/>
      <c r="AK105" s="67">
        <f t="shared" si="26"/>
        <v>730.506002538732</v>
      </c>
      <c r="AL105" s="56">
        <v>13857</v>
      </c>
      <c r="AM105" s="68">
        <f t="shared" si="22"/>
        <v>13340.50493627913</v>
      </c>
      <c r="AN105" s="69"/>
      <c r="AO105" s="68" t="s">
        <v>59</v>
      </c>
      <c r="AP105" s="109"/>
      <c r="AQ105" s="109"/>
      <c r="AR105" s="114"/>
      <c r="AS105" s="114"/>
      <c r="AT105" s="44">
        <f>N105+P105+R105+S105+V105+X105+Y105+AA105+AC105+AD105+AE105+AF105+AG105+AH105+AI105+AK105+AM105+AQ105+AR105+AS105</f>
        <v>64007.4320582857</v>
      </c>
    </row>
    <row r="106" spans="1:46" s="73" customFormat="1" ht="17.25" customHeight="1">
      <c r="A106" s="41" t="s">
        <v>250</v>
      </c>
      <c r="B106" s="144" t="s">
        <v>251</v>
      </c>
      <c r="C106" s="43">
        <v>12</v>
      </c>
      <c r="D106" s="44">
        <v>498.4</v>
      </c>
      <c r="E106" s="44"/>
      <c r="F106" s="44">
        <v>0</v>
      </c>
      <c r="G106" s="45">
        <v>53278.74</v>
      </c>
      <c r="H106" s="46">
        <v>42011.5</v>
      </c>
      <c r="I106" s="74"/>
      <c r="J106" s="74"/>
      <c r="K106" s="49">
        <f t="shared" si="17"/>
        <v>53278.74</v>
      </c>
      <c r="L106" s="49">
        <f t="shared" si="18"/>
        <v>42011.5</v>
      </c>
      <c r="M106" s="50">
        <f t="shared" si="24"/>
        <v>11267.239999999998</v>
      </c>
      <c r="N106" s="51">
        <v>22500.23</v>
      </c>
      <c r="O106" s="44"/>
      <c r="P106" s="52"/>
      <c r="Q106" s="44"/>
      <c r="R106" s="52"/>
      <c r="S106" s="52"/>
      <c r="T106" s="53">
        <v>3518.72</v>
      </c>
      <c r="U106" s="54"/>
      <c r="V106" s="55">
        <f t="shared" si="19"/>
        <v>3518.72</v>
      </c>
      <c r="W106" s="56">
        <v>5432.4</v>
      </c>
      <c r="X106" s="57">
        <f t="shared" si="20"/>
        <v>6467.348034185363</v>
      </c>
      <c r="Y106" s="58">
        <f t="shared" si="21"/>
        <v>2261.173616741592</v>
      </c>
      <c r="Z106" s="59">
        <v>11582.72</v>
      </c>
      <c r="AA106" s="60">
        <f t="shared" si="23"/>
        <v>10231.157806443003</v>
      </c>
      <c r="AB106" s="61"/>
      <c r="AC106" s="63"/>
      <c r="AD106" s="63"/>
      <c r="AE106" s="64"/>
      <c r="AF106" s="64"/>
      <c r="AG106" s="65"/>
      <c r="AH106" s="65"/>
      <c r="AI106" s="65"/>
      <c r="AJ106" s="66"/>
      <c r="AK106" s="67">
        <f t="shared" si="26"/>
        <v>734.6331550954479</v>
      </c>
      <c r="AL106" s="56">
        <v>11612.6</v>
      </c>
      <c r="AM106" s="68">
        <f t="shared" si="22"/>
        <v>11179.760960022735</v>
      </c>
      <c r="AN106" s="69"/>
      <c r="AO106" s="68"/>
      <c r="AP106" s="109"/>
      <c r="AQ106" s="109"/>
      <c r="AR106" s="114"/>
      <c r="AS106" s="114"/>
      <c r="AT106" s="44">
        <f>N106+P106+R106+S106+V106+X106+Y106+AA106+AC106+AD106+AE106+AF106+AG106+AH106+AI106+AK106+AM106+AO106+AQ106+AR106+AS106</f>
        <v>56893.02357248814</v>
      </c>
    </row>
    <row r="107" spans="1:46" s="73" customFormat="1" ht="17.25" customHeight="1">
      <c r="A107" s="41" t="s">
        <v>252</v>
      </c>
      <c r="B107" s="144" t="s">
        <v>253</v>
      </c>
      <c r="C107" s="43">
        <v>8</v>
      </c>
      <c r="D107" s="44">
        <v>462.2</v>
      </c>
      <c r="E107" s="44"/>
      <c r="F107" s="44">
        <v>0</v>
      </c>
      <c r="G107" s="45">
        <v>59291.28</v>
      </c>
      <c r="H107" s="46">
        <v>57144.52</v>
      </c>
      <c r="I107" s="74"/>
      <c r="J107" s="74"/>
      <c r="K107" s="49">
        <f t="shared" si="17"/>
        <v>59291.28</v>
      </c>
      <c r="L107" s="49">
        <f t="shared" si="18"/>
        <v>57144.52</v>
      </c>
      <c r="M107" s="50">
        <f t="shared" si="24"/>
        <v>2146.760000000002</v>
      </c>
      <c r="N107" s="51">
        <v>21969.55</v>
      </c>
      <c r="O107" s="44"/>
      <c r="P107" s="52"/>
      <c r="Q107" s="44"/>
      <c r="R107" s="52"/>
      <c r="S107" s="52"/>
      <c r="T107" s="53">
        <v>3910.21</v>
      </c>
      <c r="U107" s="54"/>
      <c r="V107" s="55">
        <f t="shared" si="19"/>
        <v>3910.21</v>
      </c>
      <c r="W107" s="56">
        <v>6045.72</v>
      </c>
      <c r="X107" s="57">
        <f t="shared" si="20"/>
        <v>7197.514055893369</v>
      </c>
      <c r="Y107" s="58">
        <f t="shared" si="21"/>
        <v>2096.9390964244863</v>
      </c>
      <c r="Z107" s="59">
        <v>12895.43</v>
      </c>
      <c r="AA107" s="60">
        <f t="shared" si="23"/>
        <v>11519.537904386087</v>
      </c>
      <c r="AB107" s="61"/>
      <c r="AC107" s="63"/>
      <c r="AD107" s="63"/>
      <c r="AE107" s="64"/>
      <c r="AF107" s="64"/>
      <c r="AG107" s="65"/>
      <c r="AH107" s="65"/>
      <c r="AI107" s="65"/>
      <c r="AJ107" s="66"/>
      <c r="AK107" s="67">
        <f t="shared" si="26"/>
        <v>681.274968469334</v>
      </c>
      <c r="AL107" s="56">
        <v>12923.16</v>
      </c>
      <c r="AM107" s="68">
        <f t="shared" si="22"/>
        <v>12441.472163695244</v>
      </c>
      <c r="AN107" s="69"/>
      <c r="AO107" s="68" t="s">
        <v>59</v>
      </c>
      <c r="AP107" s="109"/>
      <c r="AQ107" s="109"/>
      <c r="AR107" s="114"/>
      <c r="AS107" s="114"/>
      <c r="AT107" s="44">
        <f>N107+P107+R107+S107+V107+X107+Y107+AA107+AC107+AD107+AE107+AF107+AG107+AH107+AI107+AK107+AM107+AQ107+AR107+AS107</f>
        <v>59816.49818886852</v>
      </c>
    </row>
    <row r="108" spans="1:46" s="73" customFormat="1" ht="17.25" customHeight="1">
      <c r="A108" s="41" t="s">
        <v>254</v>
      </c>
      <c r="B108" s="144" t="s">
        <v>255</v>
      </c>
      <c r="C108" s="43">
        <v>13</v>
      </c>
      <c r="D108" s="44">
        <v>554.8</v>
      </c>
      <c r="E108" s="44"/>
      <c r="F108" s="44">
        <v>0</v>
      </c>
      <c r="G108" s="45">
        <v>71169.9</v>
      </c>
      <c r="H108" s="46">
        <v>49526.43</v>
      </c>
      <c r="I108" s="74"/>
      <c r="J108" s="74"/>
      <c r="K108" s="49">
        <f t="shared" si="17"/>
        <v>71169.9</v>
      </c>
      <c r="L108" s="49">
        <f t="shared" si="18"/>
        <v>49526.43</v>
      </c>
      <c r="M108" s="50">
        <f t="shared" si="24"/>
        <v>21643.469999999994</v>
      </c>
      <c r="N108" s="51">
        <v>14581.94</v>
      </c>
      <c r="O108" s="44"/>
      <c r="P108" s="52"/>
      <c r="Q108" s="44"/>
      <c r="R108" s="52"/>
      <c r="S108" s="52"/>
      <c r="T108" s="53">
        <v>4693.58</v>
      </c>
      <c r="U108" s="54"/>
      <c r="V108" s="55">
        <f t="shared" si="19"/>
        <v>4693.58</v>
      </c>
      <c r="W108" s="56">
        <v>7257</v>
      </c>
      <c r="X108" s="57">
        <f t="shared" si="20"/>
        <v>8639.55980488977</v>
      </c>
      <c r="Y108" s="58">
        <f t="shared" si="21"/>
        <v>2517.052814141724</v>
      </c>
      <c r="Z108" s="59">
        <v>15479.08</v>
      </c>
      <c r="AA108" s="60">
        <f t="shared" si="23"/>
        <v>13827.527506023438</v>
      </c>
      <c r="AB108" s="61"/>
      <c r="AC108" s="63"/>
      <c r="AD108" s="63"/>
      <c r="AE108" s="64"/>
      <c r="AF108" s="64"/>
      <c r="AG108" s="65"/>
      <c r="AH108" s="65"/>
      <c r="AI108" s="65"/>
      <c r="AJ108" s="66"/>
      <c r="AK108" s="67">
        <f t="shared" si="26"/>
        <v>817.765799452156</v>
      </c>
      <c r="AL108" s="56">
        <v>15512.4</v>
      </c>
      <c r="AM108" s="68">
        <f t="shared" si="22"/>
        <v>14934.202841418515</v>
      </c>
      <c r="AN108" s="69"/>
      <c r="AO108" s="68" t="s">
        <v>59</v>
      </c>
      <c r="AP108" s="109"/>
      <c r="AQ108" s="109"/>
      <c r="AR108" s="114"/>
      <c r="AS108" s="114"/>
      <c r="AT108" s="44">
        <f>N108+P108+R108+S108+V108+X108+Y108+AA108+AC108+AD108+AE108+AF108+AG108+AH108+AI108+AK108+AM108+AQ108+AR108+AS108</f>
        <v>60011.628765925605</v>
      </c>
    </row>
    <row r="109" spans="1:46" s="73" customFormat="1" ht="17.25" customHeight="1">
      <c r="A109" s="41" t="s">
        <v>256</v>
      </c>
      <c r="B109" s="144" t="s">
        <v>257</v>
      </c>
      <c r="C109" s="43">
        <v>8</v>
      </c>
      <c r="D109" s="44">
        <v>388.8</v>
      </c>
      <c r="E109" s="44"/>
      <c r="F109" s="44">
        <v>0</v>
      </c>
      <c r="G109" s="45">
        <v>49875.27</v>
      </c>
      <c r="H109" s="46">
        <v>49154.37</v>
      </c>
      <c r="I109" s="74"/>
      <c r="J109" s="74"/>
      <c r="K109" s="49">
        <f t="shared" si="17"/>
        <v>49875.27</v>
      </c>
      <c r="L109" s="49">
        <f t="shared" si="18"/>
        <v>49154.37</v>
      </c>
      <c r="M109" s="50">
        <f t="shared" si="24"/>
        <v>720.8999999999942</v>
      </c>
      <c r="N109" s="51">
        <v>30396.46</v>
      </c>
      <c r="O109" s="44"/>
      <c r="P109" s="52"/>
      <c r="Q109" s="44"/>
      <c r="R109" s="52"/>
      <c r="S109" s="52"/>
      <c r="T109" s="53">
        <v>3289.26</v>
      </c>
      <c r="U109" s="54"/>
      <c r="V109" s="55">
        <f t="shared" si="19"/>
        <v>3289.26</v>
      </c>
      <c r="W109" s="56">
        <v>5085.6</v>
      </c>
      <c r="X109" s="57">
        <f t="shared" si="20"/>
        <v>6054.477792992617</v>
      </c>
      <c r="Y109" s="58">
        <f t="shared" si="21"/>
        <v>1763.9331905881443</v>
      </c>
      <c r="Z109" s="59">
        <v>10847.49</v>
      </c>
      <c r="AA109" s="60">
        <f t="shared" si="23"/>
        <v>9690.101526032957</v>
      </c>
      <c r="AB109" s="61"/>
      <c r="AC109" s="63"/>
      <c r="AD109" s="63"/>
      <c r="AE109" s="64"/>
      <c r="AF109" s="64"/>
      <c r="AG109" s="65"/>
      <c r="AH109" s="65"/>
      <c r="AI109" s="65"/>
      <c r="AJ109" s="66"/>
      <c r="AK109" s="67">
        <f t="shared" si="26"/>
        <v>573.084612161136</v>
      </c>
      <c r="AL109" s="56">
        <v>10870.8</v>
      </c>
      <c r="AM109" s="68">
        <f t="shared" si="22"/>
        <v>10465.610237519171</v>
      </c>
      <c r="AN109" s="69"/>
      <c r="AO109" s="68" t="s">
        <v>59</v>
      </c>
      <c r="AP109" s="109"/>
      <c r="AQ109" s="109"/>
      <c r="AR109" s="114"/>
      <c r="AS109" s="114"/>
      <c r="AT109" s="44">
        <f>N109+P109+R109+S109+V109+X109+Y109+AA109+AC109+AD109+AE109+AF109+AG109+AH109+AI109+AK109+AM109+AQ109+AR109+AS109</f>
        <v>62232.92735929403</v>
      </c>
    </row>
    <row r="110" spans="1:46" s="73" customFormat="1" ht="17.25" customHeight="1">
      <c r="A110" s="41" t="s">
        <v>258</v>
      </c>
      <c r="B110" s="144" t="s">
        <v>259</v>
      </c>
      <c r="C110" s="43">
        <v>16</v>
      </c>
      <c r="D110" s="44">
        <v>536.1</v>
      </c>
      <c r="E110" s="44"/>
      <c r="F110" s="44">
        <v>0</v>
      </c>
      <c r="G110" s="45">
        <v>68771.16</v>
      </c>
      <c r="H110" s="46">
        <v>58224.58</v>
      </c>
      <c r="I110" s="74"/>
      <c r="J110" s="74"/>
      <c r="K110" s="49">
        <f t="shared" si="17"/>
        <v>68771.16</v>
      </c>
      <c r="L110" s="49">
        <f t="shared" si="18"/>
        <v>58224.58</v>
      </c>
      <c r="M110" s="50">
        <f t="shared" si="24"/>
        <v>10546.580000000002</v>
      </c>
      <c r="N110" s="51">
        <v>29025.56</v>
      </c>
      <c r="O110" s="44"/>
      <c r="P110" s="52"/>
      <c r="Q110" s="44"/>
      <c r="R110" s="52"/>
      <c r="S110" s="52"/>
      <c r="T110" s="53">
        <v>4535.41</v>
      </c>
      <c r="U110" s="54"/>
      <c r="V110" s="55">
        <f t="shared" si="19"/>
        <v>4535.41</v>
      </c>
      <c r="W110" s="56">
        <v>7012.2</v>
      </c>
      <c r="X110" s="57">
        <f t="shared" si="20"/>
        <v>8348.121987577242</v>
      </c>
      <c r="Y110" s="58">
        <f t="shared" si="21"/>
        <v>2432.2134348618933</v>
      </c>
      <c r="Z110" s="59">
        <v>14957.27</v>
      </c>
      <c r="AA110" s="60">
        <f t="shared" si="23"/>
        <v>13361.388712934158</v>
      </c>
      <c r="AB110" s="61"/>
      <c r="AC110" s="63"/>
      <c r="AD110" s="63"/>
      <c r="AE110" s="64"/>
      <c r="AF110" s="64"/>
      <c r="AG110" s="65"/>
      <c r="AH110" s="65"/>
      <c r="AI110" s="65"/>
      <c r="AJ110" s="66"/>
      <c r="AK110" s="67">
        <f t="shared" si="26"/>
        <v>790.202316305517</v>
      </c>
      <c r="AL110" s="56">
        <v>14989.44</v>
      </c>
      <c r="AM110" s="68">
        <f t="shared" si="22"/>
        <v>14430.73524659449</v>
      </c>
      <c r="AN110" s="69"/>
      <c r="AO110" s="68" t="s">
        <v>59</v>
      </c>
      <c r="AP110" s="109"/>
      <c r="AQ110" s="109"/>
      <c r="AR110" s="114"/>
      <c r="AS110" s="114">
        <v>10298.05</v>
      </c>
      <c r="AT110" s="44">
        <f>N110+P110+R110+S110+V110+X110+Y110+AA110+AC110+AD110+AE110+AF110+AG110+AH110+AI110+AK110+AM110+AQ110+AR110+AS110</f>
        <v>83221.68169827331</v>
      </c>
    </row>
    <row r="111" spans="1:46" s="73" customFormat="1" ht="17.25" customHeight="1">
      <c r="A111" s="41" t="s">
        <v>260</v>
      </c>
      <c r="B111" s="144" t="s">
        <v>261</v>
      </c>
      <c r="C111" s="43">
        <v>26</v>
      </c>
      <c r="D111" s="44">
        <v>571.8</v>
      </c>
      <c r="E111" s="44"/>
      <c r="F111" s="44">
        <v>0</v>
      </c>
      <c r="G111" s="45">
        <v>57776.53</v>
      </c>
      <c r="H111" s="46">
        <v>36710.22</v>
      </c>
      <c r="I111" s="74"/>
      <c r="J111" s="74"/>
      <c r="K111" s="49">
        <f t="shared" si="17"/>
        <v>57776.53</v>
      </c>
      <c r="L111" s="49">
        <f t="shared" si="18"/>
        <v>36710.22</v>
      </c>
      <c r="M111" s="50">
        <f t="shared" si="24"/>
        <v>21066.309999999998</v>
      </c>
      <c r="N111" s="51">
        <v>40251.86</v>
      </c>
      <c r="O111" s="44"/>
      <c r="P111" s="52"/>
      <c r="Q111" s="44"/>
      <c r="R111" s="52"/>
      <c r="S111" s="52"/>
      <c r="T111" s="53">
        <v>3858.89</v>
      </c>
      <c r="U111" s="54"/>
      <c r="V111" s="55">
        <f t="shared" si="19"/>
        <v>3858.89</v>
      </c>
      <c r="W111" s="56">
        <v>4906.16</v>
      </c>
      <c r="X111" s="57">
        <f t="shared" si="20"/>
        <v>5840.851968080197</v>
      </c>
      <c r="Y111" s="58">
        <f t="shared" si="21"/>
        <v>2594.179522577934</v>
      </c>
      <c r="Z111" s="59">
        <v>6516.37</v>
      </c>
      <c r="AA111" s="60">
        <f t="shared" si="23"/>
        <v>5523.809562155583</v>
      </c>
      <c r="AB111" s="61"/>
      <c r="AC111" s="63"/>
      <c r="AD111" s="63"/>
      <c r="AE111" s="64">
        <v>35308.44</v>
      </c>
      <c r="AF111" s="64"/>
      <c r="AG111" s="65">
        <v>7339.38</v>
      </c>
      <c r="AH111" s="65">
        <v>9288.42</v>
      </c>
      <c r="AI111" s="65">
        <v>316.39999999999964</v>
      </c>
      <c r="AJ111" s="66"/>
      <c r="AK111" s="67">
        <f>D111*0.05*12</f>
        <v>343.08</v>
      </c>
      <c r="AL111" s="56">
        <v>7513.88</v>
      </c>
      <c r="AM111" s="68">
        <f t="shared" si="22"/>
        <v>7233.813468327129</v>
      </c>
      <c r="AN111" s="69"/>
      <c r="AO111" s="68"/>
      <c r="AP111" s="109"/>
      <c r="AQ111" s="109"/>
      <c r="AR111" s="114"/>
      <c r="AS111" s="114"/>
      <c r="AT111" s="44">
        <f>N111+P111+R111+S111+V111+X111+Y111+AA111+AC111+AD111+AE111+AF111+AG111+AH111+AI111+AK111+AM111+AO111+AQ111+AR111+AS111</f>
        <v>117899.12452114085</v>
      </c>
    </row>
    <row r="112" spans="1:46" s="73" customFormat="1" ht="17.25" customHeight="1">
      <c r="A112" s="41" t="s">
        <v>262</v>
      </c>
      <c r="B112" s="144" t="s">
        <v>263</v>
      </c>
      <c r="C112" s="43">
        <v>9</v>
      </c>
      <c r="D112" s="44">
        <v>390</v>
      </c>
      <c r="E112" s="44"/>
      <c r="F112" s="44">
        <v>0</v>
      </c>
      <c r="G112" s="45">
        <v>50028.88</v>
      </c>
      <c r="H112" s="46">
        <v>43273.13</v>
      </c>
      <c r="I112" s="74"/>
      <c r="J112" s="74"/>
      <c r="K112" s="49">
        <f t="shared" si="17"/>
        <v>50028.88</v>
      </c>
      <c r="L112" s="49">
        <f t="shared" si="18"/>
        <v>43273.13</v>
      </c>
      <c r="M112" s="50">
        <f t="shared" si="24"/>
        <v>6755.75</v>
      </c>
      <c r="N112" s="51">
        <v>28769.05</v>
      </c>
      <c r="O112" s="44"/>
      <c r="P112" s="52"/>
      <c r="Q112" s="44"/>
      <c r="R112" s="52"/>
      <c r="S112" s="52"/>
      <c r="T112" s="53">
        <v>3299.4</v>
      </c>
      <c r="U112" s="54"/>
      <c r="V112" s="55">
        <f t="shared" si="19"/>
        <v>3299.4</v>
      </c>
      <c r="W112" s="56">
        <v>5101.32</v>
      </c>
      <c r="X112" s="57">
        <f t="shared" si="20"/>
        <v>6073.192672437684</v>
      </c>
      <c r="Y112" s="58">
        <f t="shared" si="21"/>
        <v>1769.3774288307002</v>
      </c>
      <c r="Z112" s="59">
        <v>10880.8</v>
      </c>
      <c r="AA112" s="60">
        <f t="shared" si="23"/>
        <v>9719.849001993163</v>
      </c>
      <c r="AB112" s="61"/>
      <c r="AC112" s="63"/>
      <c r="AD112" s="63"/>
      <c r="AE112" s="64"/>
      <c r="AF112" s="64"/>
      <c r="AG112" s="65"/>
      <c r="AH112" s="65"/>
      <c r="AI112" s="65"/>
      <c r="AJ112" s="66"/>
      <c r="AK112" s="67">
        <f aca="true" t="shared" si="27" ref="AK112:AK121">D112*1.47398305597</f>
        <v>574.8533918283</v>
      </c>
      <c r="AL112" s="56">
        <v>10904.16</v>
      </c>
      <c r="AM112" s="68">
        <f t="shared" si="22"/>
        <v>10497.726802769534</v>
      </c>
      <c r="AN112" s="69"/>
      <c r="AO112" s="68"/>
      <c r="AP112" s="109"/>
      <c r="AQ112" s="109"/>
      <c r="AR112" s="114"/>
      <c r="AS112" s="114"/>
      <c r="AT112" s="44">
        <f>N112+P112+R112+S112+V112+X112+Y112+AA112+AC112+AD112+AE112+AF112+AG112+AH112+AI112+AK112+AM112+AO112+AQ112+AR112+AS112</f>
        <v>60703.449297859384</v>
      </c>
    </row>
    <row r="113" spans="1:46" s="73" customFormat="1" ht="17.25" customHeight="1">
      <c r="A113" s="41" t="s">
        <v>264</v>
      </c>
      <c r="B113" s="144" t="s">
        <v>265</v>
      </c>
      <c r="C113" s="43">
        <v>16</v>
      </c>
      <c r="D113" s="44">
        <v>544.6</v>
      </c>
      <c r="E113" s="44"/>
      <c r="F113" s="44">
        <v>0</v>
      </c>
      <c r="G113" s="45">
        <v>69861.35</v>
      </c>
      <c r="H113" s="46">
        <v>60419</v>
      </c>
      <c r="I113" s="74"/>
      <c r="J113" s="74"/>
      <c r="K113" s="49">
        <f t="shared" si="17"/>
        <v>69861.35</v>
      </c>
      <c r="L113" s="49">
        <f t="shared" si="18"/>
        <v>60419</v>
      </c>
      <c r="M113" s="50">
        <f t="shared" si="24"/>
        <v>9442.350000000006</v>
      </c>
      <c r="N113" s="51">
        <v>42987.2</v>
      </c>
      <c r="O113" s="44"/>
      <c r="P113" s="52"/>
      <c r="Q113" s="44"/>
      <c r="R113" s="52"/>
      <c r="S113" s="52"/>
      <c r="T113" s="53">
        <v>4607.3</v>
      </c>
      <c r="U113" s="54"/>
      <c r="V113" s="55">
        <f t="shared" si="19"/>
        <v>4607.3</v>
      </c>
      <c r="W113" s="56">
        <v>7123.44</v>
      </c>
      <c r="X113" s="57">
        <f t="shared" si="20"/>
        <v>8480.554760444258</v>
      </c>
      <c r="Y113" s="58">
        <f t="shared" si="21"/>
        <v>2470.7767890799983</v>
      </c>
      <c r="Z113" s="59">
        <v>15194.49</v>
      </c>
      <c r="AA113" s="60">
        <f t="shared" si="23"/>
        <v>13573.301705988979</v>
      </c>
      <c r="AB113" s="61"/>
      <c r="AC113" s="63"/>
      <c r="AD113" s="63"/>
      <c r="AE113" s="64"/>
      <c r="AF113" s="64"/>
      <c r="AG113" s="65"/>
      <c r="AH113" s="65"/>
      <c r="AI113" s="65"/>
      <c r="AJ113" s="66"/>
      <c r="AK113" s="67">
        <f t="shared" si="27"/>
        <v>802.731172281262</v>
      </c>
      <c r="AL113" s="56">
        <v>15227.16</v>
      </c>
      <c r="AM113" s="68">
        <f t="shared" si="22"/>
        <v>14659.594655806604</v>
      </c>
      <c r="AN113" s="69"/>
      <c r="AO113" s="68"/>
      <c r="AP113" s="109"/>
      <c r="AQ113" s="109"/>
      <c r="AR113" s="114"/>
      <c r="AS113" s="114"/>
      <c r="AT113" s="44">
        <f>N113+P113+R113+S113+V113+X113+Y113+AA113+AC113+AD113+AE113+AF113+AG113+AH113+AI113+AK113+AM113+AO113+AQ113+AR113+AS113</f>
        <v>87581.45908360109</v>
      </c>
    </row>
    <row r="114" spans="1:46" s="73" customFormat="1" ht="17.25" customHeight="1">
      <c r="A114" s="41" t="s">
        <v>266</v>
      </c>
      <c r="B114" s="144" t="s">
        <v>267</v>
      </c>
      <c r="C114" s="43">
        <v>8</v>
      </c>
      <c r="D114" s="44">
        <v>441.3</v>
      </c>
      <c r="E114" s="44"/>
      <c r="F114" s="44">
        <v>0</v>
      </c>
      <c r="G114" s="45">
        <v>47175</v>
      </c>
      <c r="H114" s="46">
        <v>35650.92</v>
      </c>
      <c r="I114" s="74"/>
      <c r="J114" s="74"/>
      <c r="K114" s="49">
        <f t="shared" si="17"/>
        <v>47175</v>
      </c>
      <c r="L114" s="49">
        <f t="shared" si="18"/>
        <v>35650.92</v>
      </c>
      <c r="M114" s="50">
        <f t="shared" si="24"/>
        <v>11524.080000000002</v>
      </c>
      <c r="N114" s="51">
        <v>42117.66</v>
      </c>
      <c r="O114" s="44"/>
      <c r="P114" s="52"/>
      <c r="Q114" s="44"/>
      <c r="R114" s="52"/>
      <c r="S114" s="52"/>
      <c r="T114" s="53">
        <v>3115.58</v>
      </c>
      <c r="U114" s="54"/>
      <c r="V114" s="55">
        <f t="shared" si="19"/>
        <v>3115.58</v>
      </c>
      <c r="W114" s="56">
        <v>4810.3</v>
      </c>
      <c r="X114" s="57">
        <f t="shared" si="20"/>
        <v>5726.729299911984</v>
      </c>
      <c r="Y114" s="58">
        <f t="shared" si="21"/>
        <v>2002.1186136999693</v>
      </c>
      <c r="Z114" s="59">
        <v>10255.82</v>
      </c>
      <c r="AA114" s="60">
        <f t="shared" si="23"/>
        <v>9059.096420449743</v>
      </c>
      <c r="AB114" s="61"/>
      <c r="AC114" s="63"/>
      <c r="AD114" s="63"/>
      <c r="AE114" s="64"/>
      <c r="AF114" s="64"/>
      <c r="AG114" s="65"/>
      <c r="AH114" s="65"/>
      <c r="AI114" s="65"/>
      <c r="AJ114" s="66"/>
      <c r="AK114" s="67">
        <f t="shared" si="27"/>
        <v>650.468722599561</v>
      </c>
      <c r="AL114" s="56">
        <v>10282.3</v>
      </c>
      <c r="AM114" s="68">
        <f t="shared" si="22"/>
        <v>9899.045529790206</v>
      </c>
      <c r="AN114" s="69"/>
      <c r="AO114" s="68" t="s">
        <v>59</v>
      </c>
      <c r="AP114" s="109"/>
      <c r="AQ114" s="109"/>
      <c r="AR114" s="114"/>
      <c r="AS114" s="114"/>
      <c r="AT114" s="44">
        <f>N114+P114+R114+S114+V114+X114+Y114+AA114+AC114+AD114+AE114+AF114+AG114+AH114+AI114+AK114+AM114+AQ114+AR114+AS114</f>
        <v>72570.69858645146</v>
      </c>
    </row>
    <row r="115" spans="1:46" s="73" customFormat="1" ht="17.25" customHeight="1">
      <c r="A115" s="41" t="s">
        <v>268</v>
      </c>
      <c r="B115" s="42" t="s">
        <v>269</v>
      </c>
      <c r="C115" s="43">
        <v>32</v>
      </c>
      <c r="D115" s="44">
        <v>1253.9</v>
      </c>
      <c r="E115" s="44"/>
      <c r="F115" s="44">
        <v>0</v>
      </c>
      <c r="G115" s="45">
        <v>409121.69</v>
      </c>
      <c r="H115" s="46">
        <v>349416.12</v>
      </c>
      <c r="I115" s="74"/>
      <c r="J115" s="74"/>
      <c r="K115" s="49">
        <f t="shared" si="17"/>
        <v>409121.69</v>
      </c>
      <c r="L115" s="49">
        <f t="shared" si="18"/>
        <v>349416.12</v>
      </c>
      <c r="M115" s="50">
        <f t="shared" si="24"/>
        <v>59705.57000000001</v>
      </c>
      <c r="N115" s="51">
        <v>83540.29</v>
      </c>
      <c r="O115" s="44"/>
      <c r="P115" s="52"/>
      <c r="Q115" s="44"/>
      <c r="R115" s="52"/>
      <c r="S115" s="52"/>
      <c r="T115" s="53">
        <v>10608</v>
      </c>
      <c r="U115" s="54"/>
      <c r="V115" s="55">
        <f t="shared" si="19"/>
        <v>10608</v>
      </c>
      <c r="W115" s="56">
        <v>16400.99</v>
      </c>
      <c r="X115" s="57">
        <f t="shared" si="20"/>
        <v>19525.607546424017</v>
      </c>
      <c r="Y115" s="58">
        <f t="shared" si="21"/>
        <v>5688.775276950808</v>
      </c>
      <c r="Z115" s="59">
        <v>89152.35</v>
      </c>
      <c r="AA115" s="60">
        <f t="shared" si="23"/>
        <v>69030.7371634494</v>
      </c>
      <c r="AB115" s="61"/>
      <c r="AC115" s="77">
        <v>79801.7</v>
      </c>
      <c r="AD115" s="77">
        <v>5446.300000000003</v>
      </c>
      <c r="AE115" s="64">
        <v>106745.57</v>
      </c>
      <c r="AF115" s="64"/>
      <c r="AG115" s="65">
        <v>37683.37</v>
      </c>
      <c r="AH115" s="65">
        <v>37345.07</v>
      </c>
      <c r="AI115" s="65">
        <v>8664.59799999999</v>
      </c>
      <c r="AJ115" s="66"/>
      <c r="AK115" s="67">
        <f t="shared" si="27"/>
        <v>1848.227353880783</v>
      </c>
      <c r="AL115" s="56">
        <v>35059.08</v>
      </c>
      <c r="AM115" s="68">
        <f t="shared" si="22"/>
        <v>33752.3150610814</v>
      </c>
      <c r="AN115" s="56">
        <v>19109.76</v>
      </c>
      <c r="AO115" s="70">
        <f>AN115*97.183145036/100</f>
        <v>18571.465776831512</v>
      </c>
      <c r="AP115" s="71"/>
      <c r="AQ115" s="71">
        <f>(D115+F115)*2.45/31*29</f>
        <v>2873.8579032258067</v>
      </c>
      <c r="AR115" s="72"/>
      <c r="AS115" s="72">
        <v>2942.3</v>
      </c>
      <c r="AT115" s="44">
        <f>N115+P115+R115+S115+V115+X115+Y115+AA115+AC115+AD115+AE115+AF115+AG115+AH115+AI115+AK115+AM115+AO115+AQ115+AR115+AS115</f>
        <v>524068.18408184365</v>
      </c>
    </row>
    <row r="116" spans="1:46" s="73" customFormat="1" ht="17.25" customHeight="1">
      <c r="A116" s="41" t="s">
        <v>270</v>
      </c>
      <c r="B116" s="42" t="s">
        <v>271</v>
      </c>
      <c r="C116" s="43">
        <v>64</v>
      </c>
      <c r="D116" s="44">
        <v>2546.2</v>
      </c>
      <c r="E116" s="44"/>
      <c r="F116" s="44">
        <v>0</v>
      </c>
      <c r="G116" s="45">
        <v>743000.37</v>
      </c>
      <c r="H116" s="46">
        <v>641376.71</v>
      </c>
      <c r="I116" s="74"/>
      <c r="J116" s="74"/>
      <c r="K116" s="49">
        <f t="shared" si="17"/>
        <v>743000.37</v>
      </c>
      <c r="L116" s="49">
        <f t="shared" si="18"/>
        <v>641376.71</v>
      </c>
      <c r="M116" s="50">
        <f t="shared" si="24"/>
        <v>101623.66000000003</v>
      </c>
      <c r="N116" s="51">
        <f>117201.67-910.55</f>
        <v>116291.12</v>
      </c>
      <c r="O116" s="44"/>
      <c r="P116" s="52"/>
      <c r="Q116" s="44"/>
      <c r="R116" s="52"/>
      <c r="S116" s="52"/>
      <c r="T116" s="53">
        <v>21540.83</v>
      </c>
      <c r="U116" s="54"/>
      <c r="V116" s="55">
        <f t="shared" si="19"/>
        <v>21540.83</v>
      </c>
      <c r="W116" s="56">
        <v>33304.45</v>
      </c>
      <c r="X116" s="57">
        <f t="shared" si="20"/>
        <v>39649.41264213326</v>
      </c>
      <c r="Y116" s="58">
        <f t="shared" si="21"/>
        <v>11551.766177663407</v>
      </c>
      <c r="Z116" s="59">
        <v>181035.53</v>
      </c>
      <c r="AA116" s="60">
        <f t="shared" si="23"/>
        <v>157920.0181618496</v>
      </c>
      <c r="AB116" s="61"/>
      <c r="AC116" s="77">
        <v>126376.76</v>
      </c>
      <c r="AD116" s="77">
        <v>5036.139999999999</v>
      </c>
      <c r="AE116" s="64">
        <v>292455.41000000003</v>
      </c>
      <c r="AF116" s="64"/>
      <c r="AG116" s="65">
        <v>69880.45</v>
      </c>
      <c r="AH116" s="65">
        <v>69176.39</v>
      </c>
      <c r="AI116" s="65">
        <v>4803.889999999999</v>
      </c>
      <c r="AJ116" s="66"/>
      <c r="AK116" s="67">
        <f t="shared" si="27"/>
        <v>3753.0556571108136</v>
      </c>
      <c r="AL116" s="56">
        <v>71192.51</v>
      </c>
      <c r="AM116" s="68">
        <f t="shared" si="22"/>
        <v>68538.93563405509</v>
      </c>
      <c r="AN116" s="69"/>
      <c r="AO116" s="68" t="s">
        <v>59</v>
      </c>
      <c r="AP116" s="109"/>
      <c r="AQ116" s="71">
        <f>(D116+F116)*2.45/31*29</f>
        <v>5835.726129032258</v>
      </c>
      <c r="AR116" s="72"/>
      <c r="AS116" s="72"/>
      <c r="AT116" s="44">
        <f>N116+P116+R116+S116+V116+X116+Y116+AA116+AC116+AD116+AE116+AF116+AG116+AH116+AI116+AK116+AM116+AQ116+AR116+AS116</f>
        <v>992809.9044018444</v>
      </c>
    </row>
    <row r="117" spans="1:46" s="73" customFormat="1" ht="17.25" customHeight="1">
      <c r="A117" s="41" t="s">
        <v>272</v>
      </c>
      <c r="B117" s="42" t="s">
        <v>273</v>
      </c>
      <c r="C117" s="43">
        <v>64</v>
      </c>
      <c r="D117" s="44">
        <v>2564.2</v>
      </c>
      <c r="E117" s="44"/>
      <c r="F117" s="44">
        <v>119.1</v>
      </c>
      <c r="G117" s="45">
        <v>503330.19</v>
      </c>
      <c r="H117" s="46">
        <v>382423.41</v>
      </c>
      <c r="I117" s="74"/>
      <c r="J117" s="74"/>
      <c r="K117" s="49">
        <f t="shared" si="17"/>
        <v>503330.19</v>
      </c>
      <c r="L117" s="49">
        <f t="shared" si="18"/>
        <v>382423.41</v>
      </c>
      <c r="M117" s="50">
        <f t="shared" si="24"/>
        <v>120906.78000000003</v>
      </c>
      <c r="N117" s="51">
        <v>353728.42</v>
      </c>
      <c r="O117" s="44"/>
      <c r="P117" s="52"/>
      <c r="Q117" s="44"/>
      <c r="R117" s="52"/>
      <c r="S117" s="52"/>
      <c r="T117" s="53">
        <v>25231.65</v>
      </c>
      <c r="U117" s="54"/>
      <c r="V117" s="55">
        <f t="shared" si="19"/>
        <v>25231.65</v>
      </c>
      <c r="W117" s="56">
        <v>39156.15</v>
      </c>
      <c r="X117" s="57">
        <f t="shared" si="20"/>
        <v>46615.943179583104</v>
      </c>
      <c r="Y117" s="58">
        <f t="shared" si="21"/>
        <v>11633.429751301746</v>
      </c>
      <c r="Z117" s="59">
        <v>81080.59</v>
      </c>
      <c r="AA117" s="60">
        <f t="shared" si="23"/>
        <v>69804.11143566207</v>
      </c>
      <c r="AB117" s="61"/>
      <c r="AC117" s="77">
        <v>21091.18</v>
      </c>
      <c r="AD117" s="77">
        <v>76.52000000000044</v>
      </c>
      <c r="AE117" s="64">
        <v>343857.1</v>
      </c>
      <c r="AF117" s="64"/>
      <c r="AG117" s="65">
        <v>32835.53</v>
      </c>
      <c r="AH117" s="65">
        <v>32771.41</v>
      </c>
      <c r="AI117" s="65">
        <v>3211.25</v>
      </c>
      <c r="AJ117" s="66"/>
      <c r="AK117" s="67">
        <f t="shared" si="27"/>
        <v>3779.587352118274</v>
      </c>
      <c r="AL117" s="56">
        <v>65464.24</v>
      </c>
      <c r="AM117" s="68">
        <f t="shared" si="22"/>
        <v>63024.176724382014</v>
      </c>
      <c r="AN117" s="69">
        <v>8692.68</v>
      </c>
      <c r="AO117" s="70">
        <f>AN117*97.183145036/100</f>
        <v>8447.819811915366</v>
      </c>
      <c r="AP117" s="71">
        <v>2565.4</v>
      </c>
      <c r="AQ117" s="71">
        <f>AP117*2.45/31*29</f>
        <v>5879.731290322581</v>
      </c>
      <c r="AR117" s="72"/>
      <c r="AS117" s="72">
        <v>2942.3</v>
      </c>
      <c r="AT117" s="44">
        <f>N117+P117+R117+S117+V117+X117+Y117+AA117+AC117+AD117+AE117+AF117+AG117+AH117+AI117+AK117+AM117+AO117+AQ117+AR117+AS117</f>
        <v>1024930.1595452853</v>
      </c>
    </row>
    <row r="118" spans="1:46" s="73" customFormat="1" ht="17.25" customHeight="1">
      <c r="A118" s="41" t="s">
        <v>274</v>
      </c>
      <c r="B118" s="42" t="s">
        <v>275</v>
      </c>
      <c r="C118" s="43">
        <v>32</v>
      </c>
      <c r="D118" s="44">
        <v>1272.3</v>
      </c>
      <c r="E118" s="44"/>
      <c r="F118" s="44">
        <v>0</v>
      </c>
      <c r="G118" s="45">
        <v>375395.88</v>
      </c>
      <c r="H118" s="46">
        <v>349499.84</v>
      </c>
      <c r="I118" s="74"/>
      <c r="J118" s="74"/>
      <c r="K118" s="49">
        <f t="shared" si="17"/>
        <v>375395.88</v>
      </c>
      <c r="L118" s="49">
        <f t="shared" si="18"/>
        <v>349499.84</v>
      </c>
      <c r="M118" s="50">
        <f t="shared" si="24"/>
        <v>25896.03999999998</v>
      </c>
      <c r="N118" s="51">
        <v>121862.27</v>
      </c>
      <c r="O118" s="44"/>
      <c r="P118" s="52"/>
      <c r="Q118" s="44"/>
      <c r="R118" s="52"/>
      <c r="S118" s="52"/>
      <c r="T118" s="53">
        <v>10763.68</v>
      </c>
      <c r="U118" s="54"/>
      <c r="V118" s="55">
        <f t="shared" si="19"/>
        <v>10763.68</v>
      </c>
      <c r="W118" s="56">
        <v>16641.97</v>
      </c>
      <c r="X118" s="57">
        <f t="shared" si="20"/>
        <v>19812.497600410832</v>
      </c>
      <c r="Y118" s="58">
        <f t="shared" si="21"/>
        <v>5772.25359667</v>
      </c>
      <c r="Z118" s="59">
        <v>90460.71</v>
      </c>
      <c r="AA118" s="60">
        <f t="shared" si="23"/>
        <v>66068.39054536379</v>
      </c>
      <c r="AB118" s="61"/>
      <c r="AC118" s="77">
        <v>70101.47</v>
      </c>
      <c r="AD118" s="77">
        <v>4642.229999999996</v>
      </c>
      <c r="AE118" s="64">
        <v>277178.99</v>
      </c>
      <c r="AF118" s="64"/>
      <c r="AG118" s="65">
        <v>33489.22</v>
      </c>
      <c r="AH118" s="65">
        <v>33171.4</v>
      </c>
      <c r="AI118" s="65">
        <v>13890.879999999997</v>
      </c>
      <c r="AJ118" s="66"/>
      <c r="AK118" s="67">
        <f t="shared" si="27"/>
        <v>1875.3486421106309</v>
      </c>
      <c r="AL118" s="56">
        <v>35573.64</v>
      </c>
      <c r="AM118" s="68">
        <f t="shared" si="22"/>
        <v>34247.69575098627</v>
      </c>
      <c r="AN118" s="69"/>
      <c r="AO118" s="68"/>
      <c r="AP118" s="109"/>
      <c r="AQ118" s="71">
        <f>(D118+F118)*2.45/31*29</f>
        <v>2916.0295161290323</v>
      </c>
      <c r="AR118" s="72"/>
      <c r="AS118" s="72"/>
      <c r="AT118" s="44">
        <f>N118+P118+R118+S118+V118+X118+Y118+AA118+AC118+AD118+AE118+AF118+AG118+AH118+AI118+AK118+AM118+AO118+AQ118+AR118+AS118</f>
        <v>695792.3556516705</v>
      </c>
    </row>
    <row r="119" spans="1:46" s="73" customFormat="1" ht="17.25" customHeight="1">
      <c r="A119" s="41" t="s">
        <v>276</v>
      </c>
      <c r="B119" s="42" t="s">
        <v>277</v>
      </c>
      <c r="C119" s="43">
        <v>137</v>
      </c>
      <c r="D119" s="44">
        <v>5414.8</v>
      </c>
      <c r="E119" s="44"/>
      <c r="F119" s="44">
        <v>1707.8</v>
      </c>
      <c r="G119" s="45">
        <v>1646386.72</v>
      </c>
      <c r="H119" s="46">
        <v>1467186.62</v>
      </c>
      <c r="I119" s="74"/>
      <c r="J119" s="74"/>
      <c r="K119" s="49">
        <f t="shared" si="17"/>
        <v>1646386.72</v>
      </c>
      <c r="L119" s="49">
        <f t="shared" si="18"/>
        <v>1467186.62</v>
      </c>
      <c r="M119" s="50">
        <f t="shared" si="24"/>
        <v>179200.09999999986</v>
      </c>
      <c r="N119" s="51">
        <v>395364.07</v>
      </c>
      <c r="O119" s="44"/>
      <c r="P119" s="52"/>
      <c r="Q119" s="44"/>
      <c r="R119" s="52"/>
      <c r="S119" s="52"/>
      <c r="T119" s="53">
        <v>45809.2</v>
      </c>
      <c r="U119" s="54"/>
      <c r="V119" s="55">
        <f t="shared" si="19"/>
        <v>45809.2</v>
      </c>
      <c r="W119" s="56">
        <v>70826.74</v>
      </c>
      <c r="X119" s="57">
        <f t="shared" si="20"/>
        <v>84320.22268366796</v>
      </c>
      <c r="Y119" s="58">
        <f t="shared" si="21"/>
        <v>24566.217696493528</v>
      </c>
      <c r="Z119" s="59">
        <v>384993.29</v>
      </c>
      <c r="AA119" s="60">
        <f t="shared" si="23"/>
        <v>305379.43818942277</v>
      </c>
      <c r="AB119" s="61"/>
      <c r="AC119" s="77">
        <v>289196.72</v>
      </c>
      <c r="AD119" s="77">
        <v>53378.88000000006</v>
      </c>
      <c r="AE119" s="64">
        <v>544647.82</v>
      </c>
      <c r="AF119" s="64"/>
      <c r="AG119" s="65">
        <v>166362.29</v>
      </c>
      <c r="AH119" s="65">
        <v>168335.94</v>
      </c>
      <c r="AI119" s="65">
        <v>-160.4399320000084</v>
      </c>
      <c r="AJ119" s="66"/>
      <c r="AK119" s="67">
        <f t="shared" si="27"/>
        <v>7981.323451466356</v>
      </c>
      <c r="AL119" s="56">
        <v>151398.84</v>
      </c>
      <c r="AM119" s="68">
        <f t="shared" si="22"/>
        <v>145755.71713696572</v>
      </c>
      <c r="AN119" s="56">
        <v>6881.49</v>
      </c>
      <c r="AO119" s="70">
        <f>AN119*97.183145036/100</f>
        <v>6687.648407337837</v>
      </c>
      <c r="AP119" s="71"/>
      <c r="AQ119" s="71">
        <f>(D119+F119)*2.45/31*29</f>
        <v>16324.539677419358</v>
      </c>
      <c r="AR119" s="72"/>
      <c r="AS119" s="72"/>
      <c r="AT119" s="44">
        <f>N119+P119+R119+S119+V119+X119+Y119+AA119+AC119+AD119+AE119+AF119+AG119+AH119+AI119+AK119+AM119+AO119+AQ119+AR119+AS119</f>
        <v>2253949.5873107733</v>
      </c>
    </row>
    <row r="120" spans="1:46" s="73" customFormat="1" ht="17.25" customHeight="1">
      <c r="A120" s="41" t="s">
        <v>278</v>
      </c>
      <c r="B120" s="42" t="s">
        <v>279</v>
      </c>
      <c r="C120" s="43">
        <v>109</v>
      </c>
      <c r="D120" s="44">
        <v>5340.4</v>
      </c>
      <c r="E120" s="44"/>
      <c r="F120" s="44">
        <v>1493.2</v>
      </c>
      <c r="G120" s="45">
        <v>1607696.87</v>
      </c>
      <c r="H120" s="46">
        <v>1425786.99</v>
      </c>
      <c r="I120" s="74"/>
      <c r="J120" s="74"/>
      <c r="K120" s="49">
        <f t="shared" si="17"/>
        <v>1607696.87</v>
      </c>
      <c r="L120" s="49">
        <f t="shared" si="18"/>
        <v>1425786.99</v>
      </c>
      <c r="M120" s="50">
        <f t="shared" si="24"/>
        <v>181909.88000000012</v>
      </c>
      <c r="N120" s="51">
        <v>135575.2</v>
      </c>
      <c r="O120" s="44"/>
      <c r="P120" s="52"/>
      <c r="Q120" s="44"/>
      <c r="R120" s="52"/>
      <c r="S120" s="52"/>
      <c r="T120" s="53">
        <v>45179.83</v>
      </c>
      <c r="U120" s="54"/>
      <c r="V120" s="55">
        <f t="shared" si="19"/>
        <v>45179.83</v>
      </c>
      <c r="W120" s="56">
        <v>69852.73</v>
      </c>
      <c r="X120" s="57">
        <f t="shared" si="20"/>
        <v>83160.65018186823</v>
      </c>
      <c r="Y120" s="58">
        <f t="shared" si="21"/>
        <v>24228.674925455052</v>
      </c>
      <c r="Z120" s="59">
        <v>379702.97</v>
      </c>
      <c r="AA120" s="60">
        <f t="shared" si="23"/>
        <v>269389.02416849846</v>
      </c>
      <c r="AB120" s="61"/>
      <c r="AC120" s="77">
        <v>285950.77999999997</v>
      </c>
      <c r="AD120" s="77">
        <v>24612.420000000042</v>
      </c>
      <c r="AE120" s="64">
        <v>479371.89</v>
      </c>
      <c r="AF120" s="64"/>
      <c r="AG120" s="65">
        <v>160273.87</v>
      </c>
      <c r="AH120" s="65">
        <v>159824.83</v>
      </c>
      <c r="AI120" s="65">
        <v>61585.965999999986</v>
      </c>
      <c r="AJ120" s="66"/>
      <c r="AK120" s="67">
        <f t="shared" si="27"/>
        <v>7871.6591121021875</v>
      </c>
      <c r="AL120" s="56">
        <v>149318.15</v>
      </c>
      <c r="AM120" s="68">
        <f t="shared" si="22"/>
        <v>143752.581161223</v>
      </c>
      <c r="AN120" s="56"/>
      <c r="AO120" s="68" t="s">
        <v>59</v>
      </c>
      <c r="AP120" s="109"/>
      <c r="AQ120" s="71">
        <f>(D120+F120)*2.45/31*29</f>
        <v>15662.170322580647</v>
      </c>
      <c r="AR120" s="72"/>
      <c r="AS120" s="72"/>
      <c r="AT120" s="44">
        <f>N120+P120+R120+S120+V120+X120+Y120+AA120+AC120+AD120+AE120+AF120+AG120+AH120+AI120+AK120+AM120+AQ120+AR120+AS120</f>
        <v>1896439.545871728</v>
      </c>
    </row>
    <row r="121" spans="1:46" s="73" customFormat="1" ht="17.25" customHeight="1">
      <c r="A121" s="41" t="s">
        <v>280</v>
      </c>
      <c r="B121" s="42" t="s">
        <v>281</v>
      </c>
      <c r="C121" s="43">
        <v>133</v>
      </c>
      <c r="D121" s="44">
        <v>2397</v>
      </c>
      <c r="E121" s="44"/>
      <c r="F121" s="44">
        <v>0</v>
      </c>
      <c r="G121" s="45">
        <v>191528.86</v>
      </c>
      <c r="H121" s="46">
        <v>113599.22</v>
      </c>
      <c r="I121" s="74"/>
      <c r="J121" s="74"/>
      <c r="K121" s="49">
        <f t="shared" si="17"/>
        <v>191528.86</v>
      </c>
      <c r="L121" s="49">
        <f t="shared" si="18"/>
        <v>113599.22</v>
      </c>
      <c r="M121" s="50">
        <f t="shared" si="24"/>
        <v>77929.63999999998</v>
      </c>
      <c r="N121" s="51">
        <v>566907.65</v>
      </c>
      <c r="O121" s="44"/>
      <c r="P121" s="52"/>
      <c r="Q121" s="44"/>
      <c r="R121" s="52"/>
      <c r="S121" s="52"/>
      <c r="T121" s="53">
        <v>15671.21</v>
      </c>
      <c r="U121" s="54"/>
      <c r="V121" s="55">
        <f t="shared" si="19"/>
        <v>15671.21</v>
      </c>
      <c r="W121" s="56">
        <v>19336.84</v>
      </c>
      <c r="X121" s="57">
        <f t="shared" si="20"/>
        <v>23020.777954745034</v>
      </c>
      <c r="Y121" s="58">
        <f t="shared" si="21"/>
        <v>10874.86588950561</v>
      </c>
      <c r="Z121" s="59">
        <v>33958.43</v>
      </c>
      <c r="AA121" s="60">
        <f t="shared" si="23"/>
        <v>28695.01088072925</v>
      </c>
      <c r="AB121" s="61"/>
      <c r="AC121" s="63"/>
      <c r="AD121" s="63"/>
      <c r="AE121" s="64"/>
      <c r="AF121" s="64"/>
      <c r="AG121" s="65"/>
      <c r="AH121" s="65"/>
      <c r="AI121" s="65"/>
      <c r="AJ121" s="66"/>
      <c r="AK121" s="67">
        <f t="shared" si="27"/>
        <v>3533.13738516009</v>
      </c>
      <c r="AL121" s="56">
        <v>35628.51</v>
      </c>
      <c r="AM121" s="68">
        <f t="shared" si="22"/>
        <v>34300.520569190325</v>
      </c>
      <c r="AN121" s="56"/>
      <c r="AO121" s="68" t="s">
        <v>59</v>
      </c>
      <c r="AP121" s="109"/>
      <c r="AQ121" s="71">
        <f>(D121+F121)*2.45/31*29</f>
        <v>5493.769354838711</v>
      </c>
      <c r="AR121" s="72"/>
      <c r="AS121" s="72"/>
      <c r="AT121" s="44">
        <f>N121+P121+R121+S121+V121+X121+Y121+AA121+AC121+AD121+AE121+AF121+AG121+AH121+AI121+AK121+AM121+AQ121+AR121+AS121</f>
        <v>688496.942034169</v>
      </c>
    </row>
    <row r="122" spans="1:46" s="73" customFormat="1" ht="17.25" customHeight="1">
      <c r="A122" s="41" t="s">
        <v>282</v>
      </c>
      <c r="B122" s="111" t="s">
        <v>283</v>
      </c>
      <c r="C122" s="43">
        <v>222</v>
      </c>
      <c r="D122" s="44">
        <v>3951.04</v>
      </c>
      <c r="E122" s="44"/>
      <c r="F122" s="44">
        <v>28</v>
      </c>
      <c r="G122" s="45">
        <v>314236.92</v>
      </c>
      <c r="H122" s="46">
        <v>243650.46</v>
      </c>
      <c r="I122" s="74"/>
      <c r="J122" s="74"/>
      <c r="K122" s="49">
        <f t="shared" si="17"/>
        <v>314236.92</v>
      </c>
      <c r="L122" s="49">
        <f t="shared" si="18"/>
        <v>243650.46</v>
      </c>
      <c r="M122" s="50">
        <f t="shared" si="24"/>
        <v>70586.45999999999</v>
      </c>
      <c r="N122" s="51">
        <v>183162.5</v>
      </c>
      <c r="O122" s="44"/>
      <c r="P122" s="52"/>
      <c r="Q122" s="44"/>
      <c r="R122" s="52"/>
      <c r="S122" s="52"/>
      <c r="T122" s="53">
        <v>25178.71</v>
      </c>
      <c r="U122" s="54"/>
      <c r="V122" s="55">
        <f t="shared" si="19"/>
        <v>25178.71</v>
      </c>
      <c r="W122" s="56">
        <v>30407.09</v>
      </c>
      <c r="X122" s="57">
        <f t="shared" si="20"/>
        <v>36200.065116117636</v>
      </c>
      <c r="Y122" s="58">
        <f t="shared" si="21"/>
        <v>17925.335888223715</v>
      </c>
      <c r="Z122" s="59">
        <v>32750.31</v>
      </c>
      <c r="AA122" s="60">
        <f t="shared" si="23"/>
        <v>28651.99790709474</v>
      </c>
      <c r="AB122" s="61"/>
      <c r="AC122" s="63"/>
      <c r="AD122" s="63"/>
      <c r="AE122" s="64"/>
      <c r="AF122" s="64"/>
      <c r="AG122" s="65"/>
      <c r="AH122" s="65"/>
      <c r="AI122" s="65"/>
      <c r="AJ122" s="66"/>
      <c r="AK122" s="67">
        <f>D122*0.05*12</f>
        <v>2370.6240000000003</v>
      </c>
      <c r="AL122" s="56">
        <v>54646.94</v>
      </c>
      <c r="AM122" s="68">
        <f t="shared" si="22"/>
        <v>52610.07236938367</v>
      </c>
      <c r="AN122" s="56">
        <v>13824.66</v>
      </c>
      <c r="AO122" s="70">
        <f>AN122*97.183145036/100</f>
        <v>13435.239378533877</v>
      </c>
      <c r="AP122" s="71"/>
      <c r="AQ122" s="71"/>
      <c r="AR122" s="72"/>
      <c r="AS122" s="72"/>
      <c r="AT122" s="44">
        <f aca="true" t="shared" si="28" ref="AT122:AT127">N122+P122+R122+S122+V122+X122+Y122+AA122+AC122+AD122+AE122+AF122+AG122+AH122+AI122+AK122+AM122+AO122+AQ122+AR122+AS122</f>
        <v>359534.54465935356</v>
      </c>
    </row>
    <row r="123" spans="1:46" s="73" customFormat="1" ht="17.25" customHeight="1">
      <c r="A123" s="41" t="s">
        <v>284</v>
      </c>
      <c r="B123" s="111" t="s">
        <v>285</v>
      </c>
      <c r="C123" s="43">
        <v>229</v>
      </c>
      <c r="D123" s="44">
        <v>3911.5</v>
      </c>
      <c r="E123" s="44"/>
      <c r="F123" s="44"/>
      <c r="G123" s="45">
        <v>309765.83</v>
      </c>
      <c r="H123" s="46">
        <v>262455.64</v>
      </c>
      <c r="I123" s="74"/>
      <c r="J123" s="74"/>
      <c r="K123" s="49">
        <f t="shared" si="17"/>
        <v>309765.83</v>
      </c>
      <c r="L123" s="49">
        <f t="shared" si="18"/>
        <v>262455.64</v>
      </c>
      <c r="M123" s="50">
        <f t="shared" si="24"/>
        <v>47310.19</v>
      </c>
      <c r="N123" s="51">
        <v>216123.87</v>
      </c>
      <c r="O123" s="44"/>
      <c r="P123" s="52"/>
      <c r="Q123" s="44"/>
      <c r="R123" s="52"/>
      <c r="S123" s="52"/>
      <c r="T123" s="53">
        <v>24795.69</v>
      </c>
      <c r="U123" s="54"/>
      <c r="V123" s="55">
        <f t="shared" si="19"/>
        <v>24795.69</v>
      </c>
      <c r="W123" s="56">
        <v>29940.2</v>
      </c>
      <c r="X123" s="57">
        <f t="shared" si="20"/>
        <v>35644.226053515325</v>
      </c>
      <c r="Y123" s="58">
        <f t="shared" si="21"/>
        <v>17745.948238131496</v>
      </c>
      <c r="Z123" s="59">
        <v>32279.96</v>
      </c>
      <c r="AA123" s="60">
        <f t="shared" si="23"/>
        <v>28230.77145935416</v>
      </c>
      <c r="AB123" s="61"/>
      <c r="AC123" s="63"/>
      <c r="AD123" s="63"/>
      <c r="AE123" s="64"/>
      <c r="AF123" s="64"/>
      <c r="AG123" s="65"/>
      <c r="AH123" s="65"/>
      <c r="AI123" s="65"/>
      <c r="AJ123" s="66"/>
      <c r="AK123" s="67">
        <f>D123*0.05*12</f>
        <v>2346.9</v>
      </c>
      <c r="AL123" s="56">
        <v>53764.26</v>
      </c>
      <c r="AM123" s="68">
        <f t="shared" si="22"/>
        <v>51760.29269866455</v>
      </c>
      <c r="AN123" s="56">
        <v>13635.47</v>
      </c>
      <c r="AO123" s="70">
        <f>AN123*97.183145036/100</f>
        <v>13251.378586440267</v>
      </c>
      <c r="AP123" s="71"/>
      <c r="AQ123" s="71"/>
      <c r="AR123" s="72"/>
      <c r="AS123" s="72">
        <v>1471.15</v>
      </c>
      <c r="AT123" s="44">
        <f t="shared" si="28"/>
        <v>391370.2270361058</v>
      </c>
    </row>
    <row r="124" spans="1:46" s="73" customFormat="1" ht="17.25" customHeight="1">
      <c r="A124" s="41" t="s">
        <v>286</v>
      </c>
      <c r="B124" s="42" t="s">
        <v>287</v>
      </c>
      <c r="C124" s="43">
        <v>230</v>
      </c>
      <c r="D124" s="44">
        <v>3962.5</v>
      </c>
      <c r="E124" s="44"/>
      <c r="F124" s="44">
        <v>0</v>
      </c>
      <c r="G124" s="45">
        <v>362356.5</v>
      </c>
      <c r="H124" s="46">
        <v>275480.93</v>
      </c>
      <c r="I124" s="74"/>
      <c r="J124" s="74"/>
      <c r="K124" s="49">
        <f t="shared" si="17"/>
        <v>362356.5</v>
      </c>
      <c r="L124" s="49">
        <f t="shared" si="18"/>
        <v>275480.93</v>
      </c>
      <c r="M124" s="50">
        <f t="shared" si="24"/>
        <v>86875.57</v>
      </c>
      <c r="N124" s="51">
        <v>261066.44</v>
      </c>
      <c r="O124" s="44"/>
      <c r="P124" s="52"/>
      <c r="Q124" s="44"/>
      <c r="R124" s="52"/>
      <c r="S124" s="52"/>
      <c r="T124" s="53">
        <v>26115.13</v>
      </c>
      <c r="U124" s="54"/>
      <c r="V124" s="55">
        <f t="shared" si="19"/>
        <v>26115.13</v>
      </c>
      <c r="W124" s="56">
        <v>32215.56</v>
      </c>
      <c r="X124" s="57">
        <f t="shared" si="20"/>
        <v>38353.07389665353</v>
      </c>
      <c r="Y124" s="58">
        <f t="shared" si="21"/>
        <v>17977.328363440127</v>
      </c>
      <c r="Z124" s="59">
        <v>56501.47</v>
      </c>
      <c r="AA124" s="60">
        <f t="shared" si="23"/>
        <v>51045.94811031485</v>
      </c>
      <c r="AB124" s="61"/>
      <c r="AC124" s="63"/>
      <c r="AD124" s="63"/>
      <c r="AE124" s="64"/>
      <c r="AF124" s="64"/>
      <c r="AG124" s="65"/>
      <c r="AH124" s="65"/>
      <c r="AI124" s="65"/>
      <c r="AJ124" s="66"/>
      <c r="AK124" s="67">
        <f>D124*0.05*12</f>
        <v>2377.5</v>
      </c>
      <c r="AL124" s="56">
        <v>57938.6</v>
      </c>
      <c r="AM124" s="68">
        <f t="shared" si="22"/>
        <v>55779.04158916807</v>
      </c>
      <c r="AN124" s="56">
        <v>17230.46</v>
      </c>
      <c r="AO124" s="70">
        <f>AN124*97.183145036/100</f>
        <v>16745.102932169964</v>
      </c>
      <c r="AP124" s="71"/>
      <c r="AQ124" s="71">
        <f>(D124+F124)*2.45/31*29</f>
        <v>9081.79435483871</v>
      </c>
      <c r="AR124" s="72"/>
      <c r="AS124" s="72"/>
      <c r="AT124" s="44">
        <f t="shared" si="28"/>
        <v>478541.3592465853</v>
      </c>
    </row>
    <row r="125" spans="1:46" s="73" customFormat="1" ht="17.25" customHeight="1">
      <c r="A125" s="41" t="s">
        <v>288</v>
      </c>
      <c r="B125" s="42" t="s">
        <v>289</v>
      </c>
      <c r="C125" s="43">
        <v>61</v>
      </c>
      <c r="D125" s="44">
        <v>2541.2</v>
      </c>
      <c r="E125" s="44"/>
      <c r="F125" s="44">
        <v>0</v>
      </c>
      <c r="G125" s="45">
        <v>737491.72</v>
      </c>
      <c r="H125" s="46">
        <v>614001.72</v>
      </c>
      <c r="I125" s="74"/>
      <c r="J125" s="74"/>
      <c r="K125" s="49">
        <f t="shared" si="17"/>
        <v>737491.72</v>
      </c>
      <c r="L125" s="49">
        <f t="shared" si="18"/>
        <v>614001.72</v>
      </c>
      <c r="M125" s="50">
        <f t="shared" si="24"/>
        <v>123490</v>
      </c>
      <c r="N125" s="51">
        <v>110865.63</v>
      </c>
      <c r="O125" s="44"/>
      <c r="P125" s="52"/>
      <c r="Q125" s="44"/>
      <c r="R125" s="52"/>
      <c r="S125" s="52"/>
      <c r="T125" s="53">
        <v>21498.54</v>
      </c>
      <c r="U125" s="54"/>
      <c r="V125" s="55">
        <f t="shared" si="19"/>
        <v>21498.54</v>
      </c>
      <c r="W125" s="56">
        <v>33239.04</v>
      </c>
      <c r="X125" s="57">
        <f t="shared" si="20"/>
        <v>39571.541124035175</v>
      </c>
      <c r="Y125" s="58">
        <f t="shared" si="21"/>
        <v>11529.081851652756</v>
      </c>
      <c r="Z125" s="59">
        <v>180679.53</v>
      </c>
      <c r="AA125" s="60">
        <f t="shared" si="23"/>
        <v>152271.59763694488</v>
      </c>
      <c r="AB125" s="61"/>
      <c r="AC125" s="77">
        <v>124266.15</v>
      </c>
      <c r="AD125" s="63">
        <v>3369.0500000000175</v>
      </c>
      <c r="AE125" s="64">
        <v>297318.57</v>
      </c>
      <c r="AF125" s="64"/>
      <c r="AG125" s="65">
        <v>68481.96</v>
      </c>
      <c r="AH125" s="65">
        <v>68115.8</v>
      </c>
      <c r="AI125" s="65">
        <v>12111.364799999996</v>
      </c>
      <c r="AJ125" s="66"/>
      <c r="AK125" s="67">
        <f aca="true" t="shared" si="29" ref="AK125:AK172">D125*1.47398305597</f>
        <v>3745.6857418309637</v>
      </c>
      <c r="AL125" s="56">
        <v>71052.12</v>
      </c>
      <c r="AM125" s="68">
        <f t="shared" si="22"/>
        <v>68403.7784219598</v>
      </c>
      <c r="AN125" s="69"/>
      <c r="AO125" s="68"/>
      <c r="AP125" s="109"/>
      <c r="AQ125" s="71">
        <f>(D125+F125)*2.45/31*29</f>
        <v>5824.2664516129025</v>
      </c>
      <c r="AR125" s="72"/>
      <c r="AS125" s="72">
        <v>4413.46</v>
      </c>
      <c r="AT125" s="44">
        <f t="shared" si="28"/>
        <v>991786.4760280367</v>
      </c>
    </row>
    <row r="126" spans="1:46" s="73" customFormat="1" ht="17.25" customHeight="1">
      <c r="A126" s="41" t="s">
        <v>290</v>
      </c>
      <c r="B126" s="42" t="s">
        <v>291</v>
      </c>
      <c r="C126" s="43">
        <v>56</v>
      </c>
      <c r="D126" s="44">
        <v>2722.6</v>
      </c>
      <c r="E126" s="44"/>
      <c r="F126" s="44">
        <v>0</v>
      </c>
      <c r="G126" s="45">
        <v>1273045.39</v>
      </c>
      <c r="H126" s="46">
        <v>905078.63</v>
      </c>
      <c r="I126" s="74"/>
      <c r="J126" s="74"/>
      <c r="K126" s="49">
        <f t="shared" si="17"/>
        <v>1273045.39</v>
      </c>
      <c r="L126" s="49">
        <f t="shared" si="18"/>
        <v>905078.63</v>
      </c>
      <c r="M126" s="50">
        <f t="shared" si="24"/>
        <v>367966.7599999999</v>
      </c>
      <c r="N126" s="51">
        <v>220493.15</v>
      </c>
      <c r="O126" s="44"/>
      <c r="P126" s="52"/>
      <c r="Q126" s="44"/>
      <c r="R126" s="52"/>
      <c r="S126" s="52"/>
      <c r="T126" s="53">
        <v>21127.4</v>
      </c>
      <c r="U126" s="54"/>
      <c r="V126" s="55">
        <f t="shared" si="19"/>
        <v>21127.4</v>
      </c>
      <c r="W126" s="56">
        <v>32644.25</v>
      </c>
      <c r="X126" s="57">
        <f t="shared" si="20"/>
        <v>38863.43532599874</v>
      </c>
      <c r="Y126" s="58">
        <f t="shared" si="21"/>
        <v>12352.06919931914</v>
      </c>
      <c r="Z126" s="59">
        <v>231339.42</v>
      </c>
      <c r="AA126" s="60">
        <f t="shared" si="23"/>
        <v>173056.5869197325</v>
      </c>
      <c r="AB126" s="61"/>
      <c r="AC126" s="77">
        <v>217855.67</v>
      </c>
      <c r="AD126" s="63">
        <v>10336.569999999978</v>
      </c>
      <c r="AE126" s="64">
        <v>511606.11</v>
      </c>
      <c r="AF126" s="64"/>
      <c r="AG126" s="65">
        <v>113749.73</v>
      </c>
      <c r="AH126" s="65">
        <v>122476.7</v>
      </c>
      <c r="AI126" s="65">
        <v>33498.049999999974</v>
      </c>
      <c r="AJ126" s="66"/>
      <c r="AK126" s="67">
        <f t="shared" si="29"/>
        <v>4013.0662681839217</v>
      </c>
      <c r="AL126" s="56">
        <v>69780.26</v>
      </c>
      <c r="AM126" s="68">
        <f t="shared" si="22"/>
        <v>67179.32474452197</v>
      </c>
      <c r="AN126" s="69"/>
      <c r="AO126" s="68"/>
      <c r="AP126" s="109"/>
      <c r="AQ126" s="71">
        <f>(D126+F126)*2.45/31*29</f>
        <v>6240.0235483870965</v>
      </c>
      <c r="AR126" s="72"/>
      <c r="AS126" s="72"/>
      <c r="AT126" s="44">
        <f t="shared" si="28"/>
        <v>1552847.8860061432</v>
      </c>
    </row>
    <row r="127" spans="1:46" s="73" customFormat="1" ht="17.25" customHeight="1">
      <c r="A127" s="41" t="s">
        <v>292</v>
      </c>
      <c r="B127" s="111" t="s">
        <v>293</v>
      </c>
      <c r="C127" s="43">
        <v>16</v>
      </c>
      <c r="D127" s="44">
        <v>536.4</v>
      </c>
      <c r="E127" s="44"/>
      <c r="F127" s="44">
        <v>0</v>
      </c>
      <c r="G127" s="45">
        <v>68809.81</v>
      </c>
      <c r="H127" s="46">
        <v>66310.63</v>
      </c>
      <c r="I127" s="74"/>
      <c r="J127" s="74"/>
      <c r="K127" s="49">
        <f t="shared" si="17"/>
        <v>68809.81</v>
      </c>
      <c r="L127" s="49">
        <f t="shared" si="18"/>
        <v>66310.63</v>
      </c>
      <c r="M127" s="50">
        <f t="shared" si="24"/>
        <v>2499.179999999993</v>
      </c>
      <c r="N127" s="51">
        <v>41584.92</v>
      </c>
      <c r="O127" s="44"/>
      <c r="P127" s="52"/>
      <c r="Q127" s="44"/>
      <c r="R127" s="52"/>
      <c r="S127" s="52"/>
      <c r="T127" s="53">
        <v>4537.97</v>
      </c>
      <c r="U127" s="54"/>
      <c r="V127" s="55">
        <f t="shared" si="19"/>
        <v>4537.97</v>
      </c>
      <c r="W127" s="56">
        <v>7016.04</v>
      </c>
      <c r="X127" s="57">
        <f t="shared" si="20"/>
        <v>8352.693561182145</v>
      </c>
      <c r="Y127" s="58">
        <f t="shared" si="21"/>
        <v>2433.574494422532</v>
      </c>
      <c r="Z127" s="59">
        <v>14965.64</v>
      </c>
      <c r="AA127" s="60">
        <f t="shared" si="23"/>
        <v>13368.865664955712</v>
      </c>
      <c r="AB127" s="61"/>
      <c r="AC127" s="63"/>
      <c r="AD127" s="63"/>
      <c r="AE127" s="64"/>
      <c r="AF127" s="64"/>
      <c r="AG127" s="65"/>
      <c r="AH127" s="65"/>
      <c r="AI127" s="65"/>
      <c r="AJ127" s="66"/>
      <c r="AK127" s="67">
        <f t="shared" si="29"/>
        <v>790.644511222308</v>
      </c>
      <c r="AL127" s="56">
        <v>14997.84</v>
      </c>
      <c r="AM127" s="68">
        <f t="shared" si="22"/>
        <v>14438.822151513645</v>
      </c>
      <c r="AN127" s="69"/>
      <c r="AO127" s="68"/>
      <c r="AP127" s="109"/>
      <c r="AQ127" s="109"/>
      <c r="AR127" s="114"/>
      <c r="AS127" s="114"/>
      <c r="AT127" s="44">
        <f t="shared" si="28"/>
        <v>85507.49038329633</v>
      </c>
    </row>
    <row r="128" spans="1:46" s="73" customFormat="1" ht="17.25" customHeight="1">
      <c r="A128" s="41" t="s">
        <v>294</v>
      </c>
      <c r="B128" s="111" t="s">
        <v>295</v>
      </c>
      <c r="C128" s="43">
        <v>16</v>
      </c>
      <c r="D128" s="44">
        <v>539.6</v>
      </c>
      <c r="E128" s="44"/>
      <c r="F128" s="44">
        <v>0</v>
      </c>
      <c r="G128" s="45">
        <v>69220.1</v>
      </c>
      <c r="H128" s="46">
        <v>68811.34</v>
      </c>
      <c r="I128" s="74"/>
      <c r="J128" s="74"/>
      <c r="K128" s="49">
        <f t="shared" si="17"/>
        <v>69220.1</v>
      </c>
      <c r="L128" s="49">
        <f t="shared" si="18"/>
        <v>68811.34</v>
      </c>
      <c r="M128" s="50">
        <f t="shared" si="24"/>
        <v>408.7600000000093</v>
      </c>
      <c r="N128" s="51">
        <v>52279.13</v>
      </c>
      <c r="O128" s="44"/>
      <c r="P128" s="52"/>
      <c r="Q128" s="44"/>
      <c r="R128" s="52"/>
      <c r="S128" s="52"/>
      <c r="T128" s="53">
        <v>4565.04</v>
      </c>
      <c r="U128" s="54"/>
      <c r="V128" s="55">
        <f t="shared" si="19"/>
        <v>4565.04</v>
      </c>
      <c r="W128" s="56">
        <v>7057.92</v>
      </c>
      <c r="X128" s="57">
        <f t="shared" si="20"/>
        <v>8402.55228581061</v>
      </c>
      <c r="Y128" s="58">
        <f t="shared" si="21"/>
        <v>2448.0924630693485</v>
      </c>
      <c r="Z128" s="59">
        <v>15054.86</v>
      </c>
      <c r="AA128" s="60">
        <f t="shared" si="23"/>
        <v>13448.563232043136</v>
      </c>
      <c r="AB128" s="61"/>
      <c r="AC128" s="63"/>
      <c r="AD128" s="63"/>
      <c r="AE128" s="64"/>
      <c r="AF128" s="64"/>
      <c r="AG128" s="65"/>
      <c r="AH128" s="65"/>
      <c r="AI128" s="65"/>
      <c r="AJ128" s="66"/>
      <c r="AK128" s="67">
        <f t="shared" si="29"/>
        <v>795.361257001412</v>
      </c>
      <c r="AL128" s="56">
        <v>15087.24</v>
      </c>
      <c r="AM128" s="68">
        <f t="shared" si="22"/>
        <v>14524.889925296091</v>
      </c>
      <c r="AN128" s="69"/>
      <c r="AO128" s="68" t="s">
        <v>59</v>
      </c>
      <c r="AP128" s="109"/>
      <c r="AQ128" s="109"/>
      <c r="AR128" s="114"/>
      <c r="AS128" s="114">
        <v>1471.15</v>
      </c>
      <c r="AT128" s="44">
        <f>N128+P128+R128+S128+V128+X128+Y128+AA128+AC128+AD128+AE128+AF128+AG128+AH128+AI128+AK128+AM128+AQ128+AR128+AS128</f>
        <v>97934.77916322058</v>
      </c>
    </row>
    <row r="129" spans="1:46" s="73" customFormat="1" ht="17.25" customHeight="1">
      <c r="A129" s="41" t="s">
        <v>296</v>
      </c>
      <c r="B129" s="111" t="s">
        <v>297</v>
      </c>
      <c r="C129" s="43">
        <v>16</v>
      </c>
      <c r="D129" s="44">
        <v>543.9</v>
      </c>
      <c r="E129" s="44"/>
      <c r="F129" s="44">
        <v>0</v>
      </c>
      <c r="G129" s="45">
        <v>69772.29</v>
      </c>
      <c r="H129" s="46">
        <v>69030.36</v>
      </c>
      <c r="I129" s="74"/>
      <c r="J129" s="74"/>
      <c r="K129" s="49">
        <f t="shared" si="17"/>
        <v>69772.29</v>
      </c>
      <c r="L129" s="49">
        <f t="shared" si="18"/>
        <v>69030.36</v>
      </c>
      <c r="M129" s="50">
        <f t="shared" si="24"/>
        <v>741.929999999993</v>
      </c>
      <c r="N129" s="51">
        <v>107390.15</v>
      </c>
      <c r="O129" s="44"/>
      <c r="P129" s="52"/>
      <c r="Q129" s="44"/>
      <c r="R129" s="52"/>
      <c r="S129" s="52"/>
      <c r="T129" s="53">
        <v>4601.39</v>
      </c>
      <c r="U129" s="54"/>
      <c r="V129" s="55">
        <f t="shared" si="19"/>
        <v>4601.39</v>
      </c>
      <c r="W129" s="56">
        <v>7114.44</v>
      </c>
      <c r="X129" s="57">
        <f t="shared" si="20"/>
        <v>8469.840134807768</v>
      </c>
      <c r="Y129" s="58">
        <f t="shared" si="21"/>
        <v>2467.6009834385072</v>
      </c>
      <c r="Z129" s="59">
        <v>15175.06</v>
      </c>
      <c r="AA129" s="60">
        <f t="shared" si="23"/>
        <v>13555.949797620653</v>
      </c>
      <c r="AB129" s="61"/>
      <c r="AC129" s="63"/>
      <c r="AD129" s="63"/>
      <c r="AE129" s="64"/>
      <c r="AF129" s="64"/>
      <c r="AG129" s="65"/>
      <c r="AH129" s="65"/>
      <c r="AI129" s="65"/>
      <c r="AJ129" s="66"/>
      <c r="AK129" s="67">
        <f t="shared" si="29"/>
        <v>801.699384142083</v>
      </c>
      <c r="AL129" s="56">
        <v>15207.72</v>
      </c>
      <c r="AM129" s="68">
        <f t="shared" si="22"/>
        <v>14640.879247279414</v>
      </c>
      <c r="AN129" s="69"/>
      <c r="AO129" s="70"/>
      <c r="AP129" s="71"/>
      <c r="AQ129" s="71"/>
      <c r="AR129" s="72"/>
      <c r="AS129" s="72">
        <v>7355.75</v>
      </c>
      <c r="AT129" s="44">
        <f aca="true" t="shared" si="30" ref="AT129:AT269">N129+P129+R129+S129+V129+X129+Y129+AA129+AC129+AD129+AE129+AF129+AG129+AH129+AI129+AK129+AM129+AO129+AQ129+AR129+AS129</f>
        <v>159283.2595472884</v>
      </c>
    </row>
    <row r="130" spans="1:46" s="73" customFormat="1" ht="17.25" customHeight="1">
      <c r="A130" s="41" t="s">
        <v>298</v>
      </c>
      <c r="B130" s="111" t="s">
        <v>299</v>
      </c>
      <c r="C130" s="43">
        <v>16</v>
      </c>
      <c r="D130" s="44">
        <v>534.2</v>
      </c>
      <c r="E130" s="44"/>
      <c r="F130" s="44">
        <v>0</v>
      </c>
      <c r="G130" s="45">
        <v>68527.54</v>
      </c>
      <c r="H130" s="46">
        <v>59244.38</v>
      </c>
      <c r="I130" s="74"/>
      <c r="J130" s="74"/>
      <c r="K130" s="49">
        <f t="shared" si="17"/>
        <v>68527.54</v>
      </c>
      <c r="L130" s="49">
        <f t="shared" si="18"/>
        <v>59244.38</v>
      </c>
      <c r="M130" s="50">
        <f t="shared" si="24"/>
        <v>9283.159999999996</v>
      </c>
      <c r="N130" s="51">
        <v>47129.47</v>
      </c>
      <c r="O130" s="44"/>
      <c r="P130" s="52"/>
      <c r="Q130" s="44"/>
      <c r="R130" s="52"/>
      <c r="S130" s="52"/>
      <c r="T130" s="53">
        <v>4519.33</v>
      </c>
      <c r="U130" s="54"/>
      <c r="V130" s="55">
        <f t="shared" si="19"/>
        <v>4519.33</v>
      </c>
      <c r="W130" s="56">
        <v>6987.48</v>
      </c>
      <c r="X130" s="57">
        <f t="shared" si="20"/>
        <v>8318.692482495682</v>
      </c>
      <c r="Y130" s="58">
        <f t="shared" si="21"/>
        <v>2423.5933909778464</v>
      </c>
      <c r="Z130" s="59">
        <v>14904.34</v>
      </c>
      <c r="AA130" s="60">
        <f t="shared" si="23"/>
        <v>13314.110133876542</v>
      </c>
      <c r="AB130" s="61"/>
      <c r="AC130" s="63"/>
      <c r="AD130" s="63"/>
      <c r="AE130" s="64"/>
      <c r="AF130" s="64"/>
      <c r="AG130" s="65"/>
      <c r="AH130" s="65"/>
      <c r="AI130" s="65"/>
      <c r="AJ130" s="66"/>
      <c r="AK130" s="67">
        <f t="shared" si="29"/>
        <v>787.4017484991741</v>
      </c>
      <c r="AL130" s="56">
        <v>14936.4</v>
      </c>
      <c r="AM130" s="68">
        <f t="shared" si="22"/>
        <v>14379.672218390675</v>
      </c>
      <c r="AN130" s="69"/>
      <c r="AO130" s="70"/>
      <c r="AP130" s="71"/>
      <c r="AQ130" s="71"/>
      <c r="AR130" s="72"/>
      <c r="AS130" s="72">
        <v>1471.15</v>
      </c>
      <c r="AT130" s="44">
        <f t="shared" si="30"/>
        <v>92343.41997423992</v>
      </c>
    </row>
    <row r="131" spans="1:46" s="73" customFormat="1" ht="17.25" customHeight="1">
      <c r="A131" s="41" t="s">
        <v>300</v>
      </c>
      <c r="B131" s="111" t="s">
        <v>301</v>
      </c>
      <c r="C131" s="43">
        <v>16</v>
      </c>
      <c r="D131" s="44">
        <v>535.7</v>
      </c>
      <c r="E131" s="44"/>
      <c r="F131" s="44">
        <v>0</v>
      </c>
      <c r="G131" s="45">
        <v>25677.73</v>
      </c>
      <c r="H131" s="46">
        <v>20147.59</v>
      </c>
      <c r="I131" s="74"/>
      <c r="J131" s="74"/>
      <c r="K131" s="49">
        <f t="shared" si="17"/>
        <v>25677.73</v>
      </c>
      <c r="L131" s="49">
        <f t="shared" si="18"/>
        <v>20147.59</v>
      </c>
      <c r="M131" s="50">
        <f t="shared" si="24"/>
        <v>5530.139999999999</v>
      </c>
      <c r="N131" s="51">
        <v>26612.59</v>
      </c>
      <c r="O131" s="44"/>
      <c r="P131" s="52"/>
      <c r="Q131" s="44"/>
      <c r="R131" s="52"/>
      <c r="S131" s="52"/>
      <c r="T131" s="53">
        <v>1713.56</v>
      </c>
      <c r="U131" s="54"/>
      <c r="V131" s="55">
        <f t="shared" si="19"/>
        <v>1713.56</v>
      </c>
      <c r="W131" s="56">
        <v>2618.25</v>
      </c>
      <c r="X131" s="57">
        <f t="shared" si="20"/>
        <v>3117.0631747488824</v>
      </c>
      <c r="Y131" s="58">
        <f t="shared" si="21"/>
        <v>2430.3986887810415</v>
      </c>
      <c r="Z131" s="59">
        <v>5564.59</v>
      </c>
      <c r="AA131" s="60">
        <f t="shared" si="23"/>
        <v>4503.425050036631</v>
      </c>
      <c r="AB131" s="61"/>
      <c r="AC131" s="63"/>
      <c r="AD131" s="63"/>
      <c r="AE131" s="64"/>
      <c r="AF131" s="64"/>
      <c r="AG131" s="65"/>
      <c r="AH131" s="65"/>
      <c r="AI131" s="65"/>
      <c r="AJ131" s="66"/>
      <c r="AK131" s="67">
        <f t="shared" si="29"/>
        <v>789.612723083129</v>
      </c>
      <c r="AL131" s="56">
        <v>5596.75</v>
      </c>
      <c r="AM131" s="68">
        <f t="shared" si="22"/>
        <v>5388.141084081708</v>
      </c>
      <c r="AN131" s="69"/>
      <c r="AO131" s="70"/>
      <c r="AP131" s="71"/>
      <c r="AQ131" s="71"/>
      <c r="AR131" s="72"/>
      <c r="AS131" s="72">
        <v>2942.3</v>
      </c>
      <c r="AT131" s="44">
        <f t="shared" si="30"/>
        <v>47497.09072073139</v>
      </c>
    </row>
    <row r="132" spans="1:46" s="73" customFormat="1" ht="17.25" customHeight="1">
      <c r="A132" s="41" t="s">
        <v>302</v>
      </c>
      <c r="B132" s="111" t="s">
        <v>303</v>
      </c>
      <c r="C132" s="43">
        <v>16</v>
      </c>
      <c r="D132" s="44">
        <v>530.4</v>
      </c>
      <c r="E132" s="44"/>
      <c r="F132" s="44">
        <v>0</v>
      </c>
      <c r="G132" s="45">
        <v>68040.45</v>
      </c>
      <c r="H132" s="46">
        <v>57688.36</v>
      </c>
      <c r="I132" s="74"/>
      <c r="J132" s="74"/>
      <c r="K132" s="49">
        <f t="shared" si="17"/>
        <v>68040.45</v>
      </c>
      <c r="L132" s="49">
        <f t="shared" si="18"/>
        <v>57688.36</v>
      </c>
      <c r="M132" s="50">
        <f t="shared" si="24"/>
        <v>10352.089999999997</v>
      </c>
      <c r="N132" s="51">
        <v>73539.95</v>
      </c>
      <c r="O132" s="44"/>
      <c r="P132" s="52"/>
      <c r="Q132" s="44"/>
      <c r="R132" s="52"/>
      <c r="S132" s="52"/>
      <c r="T132" s="53">
        <v>4487.17</v>
      </c>
      <c r="U132" s="54"/>
      <c r="V132" s="55">
        <f t="shared" si="19"/>
        <v>4487.17</v>
      </c>
      <c r="W132" s="56">
        <v>6937.92</v>
      </c>
      <c r="X132" s="57">
        <f t="shared" si="20"/>
        <v>8259.690610657412</v>
      </c>
      <c r="Y132" s="58">
        <f t="shared" si="21"/>
        <v>2406.353303209752</v>
      </c>
      <c r="Z132" s="59">
        <v>14798.48</v>
      </c>
      <c r="AA132" s="60">
        <f t="shared" si="23"/>
        <v>13219.552975761313</v>
      </c>
      <c r="AB132" s="61"/>
      <c r="AC132" s="63"/>
      <c r="AD132" s="63"/>
      <c r="AE132" s="64"/>
      <c r="AF132" s="64"/>
      <c r="AG132" s="65"/>
      <c r="AH132" s="65"/>
      <c r="AI132" s="65"/>
      <c r="AJ132" s="66"/>
      <c r="AK132" s="67">
        <f t="shared" si="29"/>
        <v>781.800612886488</v>
      </c>
      <c r="AL132" s="56">
        <v>14830.32</v>
      </c>
      <c r="AM132" s="68">
        <f t="shared" si="22"/>
        <v>14277.546161983048</v>
      </c>
      <c r="AN132" s="69"/>
      <c r="AO132" s="70"/>
      <c r="AP132" s="71"/>
      <c r="AQ132" s="71"/>
      <c r="AR132" s="72"/>
      <c r="AS132" s="72"/>
      <c r="AT132" s="44">
        <f t="shared" si="30"/>
        <v>116972.06366449801</v>
      </c>
    </row>
    <row r="133" spans="1:46" s="73" customFormat="1" ht="17.25" customHeight="1">
      <c r="A133" s="41" t="s">
        <v>304</v>
      </c>
      <c r="B133" s="111" t="s">
        <v>305</v>
      </c>
      <c r="C133" s="43">
        <v>8</v>
      </c>
      <c r="D133" s="44">
        <v>402.6</v>
      </c>
      <c r="E133" s="44"/>
      <c r="F133" s="44">
        <v>0</v>
      </c>
      <c r="G133" s="45">
        <v>51222.73</v>
      </c>
      <c r="H133" s="46">
        <v>50626.8</v>
      </c>
      <c r="I133" s="74"/>
      <c r="J133" s="74"/>
      <c r="K133" s="49">
        <f aca="true" t="shared" si="31" ref="K133:K196">G133+I133</f>
        <v>51222.73</v>
      </c>
      <c r="L133" s="49">
        <f aca="true" t="shared" si="32" ref="L133:L196">H133+J133</f>
        <v>50626.8</v>
      </c>
      <c r="M133" s="50">
        <f t="shared" si="24"/>
        <v>595.9300000000003</v>
      </c>
      <c r="N133" s="51">
        <v>35202.94</v>
      </c>
      <c r="O133" s="44"/>
      <c r="P133" s="52"/>
      <c r="Q133" s="44"/>
      <c r="R133" s="52"/>
      <c r="S133" s="52"/>
      <c r="T133" s="53">
        <v>3378.27</v>
      </c>
      <c r="U133" s="54"/>
      <c r="V133" s="55">
        <f aca="true" t="shared" si="33" ref="V133:V196">T133</f>
        <v>3378.27</v>
      </c>
      <c r="W133" s="56">
        <v>5223.05</v>
      </c>
      <c r="X133" s="57">
        <f aca="true" t="shared" si="34" ref="X133:X196">W133*119.051395961/100</f>
        <v>6218.113936741011</v>
      </c>
      <c r="Y133" s="58">
        <f aca="true" t="shared" si="35" ref="Y133:Y196">D133*4.53686520213</f>
        <v>1826.5419303775384</v>
      </c>
      <c r="Z133" s="59">
        <v>11140.42</v>
      </c>
      <c r="AA133" s="60">
        <f t="shared" si="23"/>
        <v>9947.188463229271</v>
      </c>
      <c r="AB133" s="61"/>
      <c r="AC133" s="63"/>
      <c r="AD133" s="63"/>
      <c r="AE133" s="64"/>
      <c r="AF133" s="64"/>
      <c r="AG133" s="65"/>
      <c r="AH133" s="65"/>
      <c r="AI133" s="65"/>
      <c r="AJ133" s="66"/>
      <c r="AK133" s="67">
        <f t="shared" si="29"/>
        <v>593.425578333522</v>
      </c>
      <c r="AL133" s="56">
        <v>11164.6</v>
      </c>
      <c r="AM133" s="68">
        <f aca="true" t="shared" si="36" ref="AM133:AM196">AL133*96.272677609/100</f>
        <v>10748.459364334414</v>
      </c>
      <c r="AN133" s="69"/>
      <c r="AO133" s="70"/>
      <c r="AP133" s="71"/>
      <c r="AQ133" s="71"/>
      <c r="AR133" s="72"/>
      <c r="AS133" s="72"/>
      <c r="AT133" s="44">
        <f t="shared" si="30"/>
        <v>67914.93927301577</v>
      </c>
    </row>
    <row r="134" spans="1:46" s="73" customFormat="1" ht="17.25" customHeight="1">
      <c r="A134" s="41" t="s">
        <v>306</v>
      </c>
      <c r="B134" s="111" t="s">
        <v>307</v>
      </c>
      <c r="C134" s="43">
        <v>8</v>
      </c>
      <c r="D134" s="44">
        <v>400.6</v>
      </c>
      <c r="E134" s="44"/>
      <c r="F134" s="44">
        <v>0</v>
      </c>
      <c r="G134" s="45">
        <v>51388.91</v>
      </c>
      <c r="H134" s="46">
        <v>49389.9</v>
      </c>
      <c r="I134" s="74"/>
      <c r="J134" s="74"/>
      <c r="K134" s="49">
        <f t="shared" si="31"/>
        <v>51388.91</v>
      </c>
      <c r="L134" s="49">
        <f t="shared" si="32"/>
        <v>49389.9</v>
      </c>
      <c r="M134" s="50">
        <f t="shared" si="24"/>
        <v>1999.010000000002</v>
      </c>
      <c r="N134" s="51">
        <v>84048.7</v>
      </c>
      <c r="O134" s="44"/>
      <c r="P134" s="52"/>
      <c r="Q134" s="44"/>
      <c r="R134" s="52"/>
      <c r="S134" s="52"/>
      <c r="T134" s="53">
        <v>3389.07</v>
      </c>
      <c r="U134" s="54"/>
      <c r="V134" s="55">
        <f t="shared" si="33"/>
        <v>3389.07</v>
      </c>
      <c r="W134" s="56">
        <v>5239.8</v>
      </c>
      <c r="X134" s="57">
        <f t="shared" si="34"/>
        <v>6238.055045564479</v>
      </c>
      <c r="Y134" s="58">
        <f t="shared" si="35"/>
        <v>1817.4681999732784</v>
      </c>
      <c r="Z134" s="59">
        <v>11176.76</v>
      </c>
      <c r="AA134" s="60">
        <f t="shared" si="23"/>
        <v>9984.24212872184</v>
      </c>
      <c r="AB134" s="61"/>
      <c r="AC134" s="63"/>
      <c r="AD134" s="63"/>
      <c r="AE134" s="64"/>
      <c r="AF134" s="64"/>
      <c r="AG134" s="65"/>
      <c r="AH134" s="65"/>
      <c r="AI134" s="65"/>
      <c r="AJ134" s="66"/>
      <c r="AK134" s="67">
        <f t="shared" si="29"/>
        <v>590.477612221582</v>
      </c>
      <c r="AL134" s="56">
        <v>11200.8</v>
      </c>
      <c r="AM134" s="68">
        <f t="shared" si="36"/>
        <v>10783.31007362887</v>
      </c>
      <c r="AN134" s="69"/>
      <c r="AO134" s="70"/>
      <c r="AP134" s="71"/>
      <c r="AQ134" s="71"/>
      <c r="AR134" s="72"/>
      <c r="AS134" s="72"/>
      <c r="AT134" s="44">
        <f t="shared" si="30"/>
        <v>116851.32306011007</v>
      </c>
    </row>
    <row r="135" spans="1:46" s="73" customFormat="1" ht="17.25" customHeight="1">
      <c r="A135" s="41" t="s">
        <v>308</v>
      </c>
      <c r="B135" s="111" t="s">
        <v>309</v>
      </c>
      <c r="C135" s="43">
        <v>8</v>
      </c>
      <c r="D135" s="44">
        <v>394.9</v>
      </c>
      <c r="E135" s="44"/>
      <c r="F135" s="44">
        <v>0</v>
      </c>
      <c r="G135" s="45">
        <v>50658.33</v>
      </c>
      <c r="H135" s="46">
        <v>50266.59</v>
      </c>
      <c r="I135" s="74"/>
      <c r="J135" s="74"/>
      <c r="K135" s="49">
        <f t="shared" si="31"/>
        <v>50658.33</v>
      </c>
      <c r="L135" s="49">
        <f t="shared" si="32"/>
        <v>50266.59</v>
      </c>
      <c r="M135" s="50">
        <f t="shared" si="24"/>
        <v>391.74000000000524</v>
      </c>
      <c r="N135" s="51">
        <v>130617.54</v>
      </c>
      <c r="O135" s="44"/>
      <c r="P135" s="52"/>
      <c r="Q135" s="44"/>
      <c r="R135" s="52"/>
      <c r="S135" s="52"/>
      <c r="T135" s="53">
        <v>3340.85</v>
      </c>
      <c r="U135" s="54"/>
      <c r="V135" s="55">
        <f t="shared" si="33"/>
        <v>3340.85</v>
      </c>
      <c r="W135" s="56">
        <v>5165.28</v>
      </c>
      <c r="X135" s="57">
        <f t="shared" si="34"/>
        <v>6149.337945294341</v>
      </c>
      <c r="Y135" s="58">
        <f t="shared" si="35"/>
        <v>1791.6080683211371</v>
      </c>
      <c r="Z135" s="59">
        <v>11017.96</v>
      </c>
      <c r="AA135" s="60">
        <f t="shared" si="23"/>
        <v>9842.396960247464</v>
      </c>
      <c r="AB135" s="61"/>
      <c r="AC135" s="63"/>
      <c r="AD135" s="63"/>
      <c r="AE135" s="64"/>
      <c r="AF135" s="64"/>
      <c r="AG135" s="65"/>
      <c r="AH135" s="65"/>
      <c r="AI135" s="65"/>
      <c r="AJ135" s="66"/>
      <c r="AK135" s="67">
        <f t="shared" si="29"/>
        <v>582.0759088025529</v>
      </c>
      <c r="AL135" s="56">
        <v>11041.68</v>
      </c>
      <c r="AM135" s="68">
        <f t="shared" si="36"/>
        <v>10630.12098901743</v>
      </c>
      <c r="AN135" s="69"/>
      <c r="AO135" s="70"/>
      <c r="AP135" s="71"/>
      <c r="AQ135" s="71"/>
      <c r="AR135" s="72"/>
      <c r="AS135" s="72"/>
      <c r="AT135" s="44">
        <f t="shared" si="30"/>
        <v>162953.9298716829</v>
      </c>
    </row>
    <row r="136" spans="1:46" s="73" customFormat="1" ht="17.25" customHeight="1">
      <c r="A136" s="41" t="s">
        <v>310</v>
      </c>
      <c r="B136" s="111" t="s">
        <v>311</v>
      </c>
      <c r="C136" s="43">
        <v>8</v>
      </c>
      <c r="D136" s="44">
        <v>396.2</v>
      </c>
      <c r="E136" s="44"/>
      <c r="F136" s="44">
        <v>0</v>
      </c>
      <c r="G136" s="45">
        <v>50824.66</v>
      </c>
      <c r="H136" s="46">
        <v>49070.67</v>
      </c>
      <c r="I136" s="74"/>
      <c r="J136" s="74"/>
      <c r="K136" s="49">
        <f t="shared" si="31"/>
        <v>50824.66</v>
      </c>
      <c r="L136" s="49">
        <f t="shared" si="32"/>
        <v>49070.67</v>
      </c>
      <c r="M136" s="50">
        <f t="shared" si="24"/>
        <v>1753.9900000000052</v>
      </c>
      <c r="N136" s="51">
        <v>48800.4</v>
      </c>
      <c r="O136" s="44"/>
      <c r="P136" s="52"/>
      <c r="Q136" s="44"/>
      <c r="R136" s="52"/>
      <c r="S136" s="52"/>
      <c r="T136" s="53">
        <v>3351.84</v>
      </c>
      <c r="U136" s="54"/>
      <c r="V136" s="55">
        <f t="shared" si="33"/>
        <v>3351.84</v>
      </c>
      <c r="W136" s="56">
        <v>5182.44</v>
      </c>
      <c r="X136" s="57">
        <f t="shared" si="34"/>
        <v>6169.767164841248</v>
      </c>
      <c r="Y136" s="58">
        <f t="shared" si="35"/>
        <v>1797.505993083906</v>
      </c>
      <c r="Z136" s="59">
        <v>11054.14</v>
      </c>
      <c r="AA136" s="60">
        <f t="shared" si="23"/>
        <v>9874.712203960436</v>
      </c>
      <c r="AB136" s="61"/>
      <c r="AC136" s="63"/>
      <c r="AD136" s="63"/>
      <c r="AE136" s="64"/>
      <c r="AF136" s="64"/>
      <c r="AG136" s="65"/>
      <c r="AH136" s="65"/>
      <c r="AI136" s="65"/>
      <c r="AJ136" s="66"/>
      <c r="AK136" s="67">
        <f t="shared" si="29"/>
        <v>583.992086775314</v>
      </c>
      <c r="AL136" s="56">
        <v>11077.92</v>
      </c>
      <c r="AM136" s="68">
        <f t="shared" si="36"/>
        <v>10665.010207382931</v>
      </c>
      <c r="AN136" s="69"/>
      <c r="AO136" s="70"/>
      <c r="AP136" s="71"/>
      <c r="AQ136" s="71"/>
      <c r="AR136" s="72"/>
      <c r="AS136" s="72"/>
      <c r="AT136" s="44">
        <f t="shared" si="30"/>
        <v>81243.22765604383</v>
      </c>
    </row>
    <row r="137" spans="1:46" s="73" customFormat="1" ht="17.25" customHeight="1">
      <c r="A137" s="41" t="s">
        <v>312</v>
      </c>
      <c r="B137" s="111" t="s">
        <v>313</v>
      </c>
      <c r="C137" s="43">
        <v>11</v>
      </c>
      <c r="D137" s="44">
        <v>402.1</v>
      </c>
      <c r="E137" s="44"/>
      <c r="F137" s="44">
        <v>0</v>
      </c>
      <c r="G137" s="45">
        <v>51581</v>
      </c>
      <c r="H137" s="46">
        <v>46720.3</v>
      </c>
      <c r="I137" s="74"/>
      <c r="J137" s="74"/>
      <c r="K137" s="49">
        <f t="shared" si="31"/>
        <v>51581</v>
      </c>
      <c r="L137" s="49">
        <f t="shared" si="32"/>
        <v>46720.3</v>
      </c>
      <c r="M137" s="50">
        <f t="shared" si="24"/>
        <v>4860.699999999997</v>
      </c>
      <c r="N137" s="51">
        <v>43553.32</v>
      </c>
      <c r="O137" s="44"/>
      <c r="P137" s="52"/>
      <c r="Q137" s="44"/>
      <c r="R137" s="52"/>
      <c r="S137" s="52"/>
      <c r="T137" s="53">
        <v>3401.78</v>
      </c>
      <c r="U137" s="54"/>
      <c r="V137" s="55">
        <f t="shared" si="33"/>
        <v>3401.78</v>
      </c>
      <c r="W137" s="56">
        <v>5259.49</v>
      </c>
      <c r="X137" s="57">
        <f t="shared" si="34"/>
        <v>6261.496265429199</v>
      </c>
      <c r="Y137" s="58">
        <f t="shared" si="35"/>
        <v>1824.2734977764733</v>
      </c>
      <c r="Z137" s="59">
        <v>11218.47</v>
      </c>
      <c r="AA137" s="60">
        <f t="shared" si="23"/>
        <v>10021.494850608195</v>
      </c>
      <c r="AB137" s="61"/>
      <c r="AC137" s="63"/>
      <c r="AD137" s="63"/>
      <c r="AE137" s="64"/>
      <c r="AF137" s="64"/>
      <c r="AG137" s="65"/>
      <c r="AH137" s="65"/>
      <c r="AI137" s="65"/>
      <c r="AJ137" s="66"/>
      <c r="AK137" s="67">
        <f t="shared" si="29"/>
        <v>592.688586805537</v>
      </c>
      <c r="AL137" s="56">
        <v>11242.57</v>
      </c>
      <c r="AM137" s="68">
        <f t="shared" si="36"/>
        <v>10823.52317106615</v>
      </c>
      <c r="AN137" s="69"/>
      <c r="AO137" s="70"/>
      <c r="AP137" s="71"/>
      <c r="AQ137" s="71"/>
      <c r="AR137" s="72"/>
      <c r="AS137" s="72"/>
      <c r="AT137" s="44">
        <f t="shared" si="30"/>
        <v>76478.57637168554</v>
      </c>
    </row>
    <row r="138" spans="1:46" s="73" customFormat="1" ht="17.25" customHeight="1">
      <c r="A138" s="41" t="s">
        <v>314</v>
      </c>
      <c r="B138" s="111" t="s">
        <v>315</v>
      </c>
      <c r="C138" s="43">
        <v>10</v>
      </c>
      <c r="D138" s="44">
        <v>400.7</v>
      </c>
      <c r="E138" s="44"/>
      <c r="F138" s="44">
        <v>0</v>
      </c>
      <c r="G138" s="45">
        <v>23290.03</v>
      </c>
      <c r="H138" s="46">
        <v>16264.03</v>
      </c>
      <c r="I138" s="74"/>
      <c r="J138" s="74"/>
      <c r="K138" s="49">
        <f t="shared" si="31"/>
        <v>23290.03</v>
      </c>
      <c r="L138" s="49">
        <f t="shared" si="32"/>
        <v>16264.03</v>
      </c>
      <c r="M138" s="50">
        <f t="shared" si="24"/>
        <v>7025.999999999998</v>
      </c>
      <c r="N138" s="51">
        <v>103186.69</v>
      </c>
      <c r="O138" s="44"/>
      <c r="P138" s="52"/>
      <c r="Q138" s="44"/>
      <c r="R138" s="52"/>
      <c r="S138" s="52"/>
      <c r="T138" s="53">
        <v>1562.21</v>
      </c>
      <c r="U138" s="54"/>
      <c r="V138" s="55">
        <f t="shared" si="33"/>
        <v>1562.21</v>
      </c>
      <c r="W138" s="56">
        <v>2195.21</v>
      </c>
      <c r="X138" s="57">
        <f t="shared" si="34"/>
        <v>2613.428149275468</v>
      </c>
      <c r="Y138" s="58">
        <f t="shared" si="35"/>
        <v>1817.9218864934912</v>
      </c>
      <c r="Z138" s="59">
        <v>5095.83</v>
      </c>
      <c r="AA138" s="60">
        <f t="shared" si="23"/>
        <v>4248.9946712881765</v>
      </c>
      <c r="AB138" s="61"/>
      <c r="AC138" s="63"/>
      <c r="AD138" s="63"/>
      <c r="AE138" s="64"/>
      <c r="AF138" s="64"/>
      <c r="AG138" s="65"/>
      <c r="AH138" s="65"/>
      <c r="AI138" s="65"/>
      <c r="AJ138" s="66"/>
      <c r="AK138" s="67">
        <f t="shared" si="29"/>
        <v>590.625010527179</v>
      </c>
      <c r="AL138" s="56">
        <v>5119.85</v>
      </c>
      <c r="AM138" s="68">
        <f t="shared" si="36"/>
        <v>4929.016684564387</v>
      </c>
      <c r="AN138" s="69"/>
      <c r="AO138" s="70"/>
      <c r="AP138" s="71"/>
      <c r="AQ138" s="71"/>
      <c r="AR138" s="72"/>
      <c r="AS138" s="72"/>
      <c r="AT138" s="44">
        <f t="shared" si="30"/>
        <v>118948.88640214871</v>
      </c>
    </row>
    <row r="139" spans="1:46" s="73" customFormat="1" ht="17.25" customHeight="1">
      <c r="A139" s="41" t="s">
        <v>316</v>
      </c>
      <c r="B139" s="42" t="s">
        <v>317</v>
      </c>
      <c r="C139" s="43">
        <v>24</v>
      </c>
      <c r="D139" s="44">
        <v>1768.2</v>
      </c>
      <c r="E139" s="44"/>
      <c r="F139" s="44">
        <v>36.6</v>
      </c>
      <c r="G139" s="45">
        <v>466455.64</v>
      </c>
      <c r="H139" s="46">
        <v>428919.55</v>
      </c>
      <c r="I139" s="74"/>
      <c r="J139" s="74"/>
      <c r="K139" s="49">
        <f t="shared" si="31"/>
        <v>466455.64</v>
      </c>
      <c r="L139" s="49">
        <f t="shared" si="32"/>
        <v>428919.55</v>
      </c>
      <c r="M139" s="50">
        <f t="shared" si="24"/>
        <v>37536.090000000026</v>
      </c>
      <c r="N139" s="51">
        <v>104215.02</v>
      </c>
      <c r="O139" s="44"/>
      <c r="P139" s="52"/>
      <c r="Q139" s="44"/>
      <c r="R139" s="52"/>
      <c r="S139" s="52"/>
      <c r="T139" s="53">
        <v>14958.96</v>
      </c>
      <c r="U139" s="54"/>
      <c r="V139" s="55">
        <f t="shared" si="33"/>
        <v>14958.96</v>
      </c>
      <c r="W139" s="56">
        <v>23128.08</v>
      </c>
      <c r="X139" s="57">
        <f t="shared" si="34"/>
        <v>27534.30209897685</v>
      </c>
      <c r="Y139" s="58">
        <f t="shared" si="35"/>
        <v>8022.085050406267</v>
      </c>
      <c r="Z139" s="59">
        <v>116170.7</v>
      </c>
      <c r="AA139" s="60">
        <f t="shared" si="23"/>
        <v>101320.67130638205</v>
      </c>
      <c r="AB139" s="61"/>
      <c r="AC139" s="77">
        <v>65575.5</v>
      </c>
      <c r="AD139" s="63">
        <v>969</v>
      </c>
      <c r="AE139" s="64">
        <v>218371.44</v>
      </c>
      <c r="AF139" s="64"/>
      <c r="AG139" s="65">
        <v>40657.68</v>
      </c>
      <c r="AH139" s="65">
        <v>41681.5</v>
      </c>
      <c r="AI139" s="65">
        <v>5165.192199999998</v>
      </c>
      <c r="AJ139" s="66"/>
      <c r="AK139" s="67">
        <f t="shared" si="29"/>
        <v>2606.296839566154</v>
      </c>
      <c r="AL139" s="56">
        <v>49438.81</v>
      </c>
      <c r="AM139" s="68">
        <f t="shared" si="36"/>
        <v>47596.06616502605</v>
      </c>
      <c r="AN139" s="69"/>
      <c r="AO139" s="70"/>
      <c r="AP139" s="71"/>
      <c r="AQ139" s="71">
        <f>(D139+F139)*2.45/31*29</f>
        <v>4136.485161290323</v>
      </c>
      <c r="AR139" s="72"/>
      <c r="AS139" s="72"/>
      <c r="AT139" s="44">
        <f t="shared" si="30"/>
        <v>682810.1988216478</v>
      </c>
    </row>
    <row r="140" spans="1:46" s="73" customFormat="1" ht="17.25" customHeight="1">
      <c r="A140" s="41" t="s">
        <v>318</v>
      </c>
      <c r="B140" s="111" t="s">
        <v>319</v>
      </c>
      <c r="C140" s="43">
        <v>27</v>
      </c>
      <c r="D140" s="44">
        <v>1538.8</v>
      </c>
      <c r="E140" s="44"/>
      <c r="F140" s="44">
        <v>0</v>
      </c>
      <c r="G140" s="45">
        <v>302277.02</v>
      </c>
      <c r="H140" s="46">
        <v>287821.14</v>
      </c>
      <c r="I140" s="74"/>
      <c r="J140" s="74"/>
      <c r="K140" s="49">
        <f t="shared" si="31"/>
        <v>302277.02</v>
      </c>
      <c r="L140" s="49">
        <f t="shared" si="32"/>
        <v>287821.14</v>
      </c>
      <c r="M140" s="50">
        <f t="shared" si="24"/>
        <v>14455.880000000005</v>
      </c>
      <c r="N140" s="51">
        <v>177910.33</v>
      </c>
      <c r="O140" s="44"/>
      <c r="P140" s="52"/>
      <c r="Q140" s="44"/>
      <c r="R140" s="52"/>
      <c r="S140" s="52"/>
      <c r="T140" s="53">
        <v>13018.26</v>
      </c>
      <c r="U140" s="54"/>
      <c r="V140" s="55">
        <f t="shared" si="33"/>
        <v>13018.26</v>
      </c>
      <c r="W140" s="56">
        <v>20127.6</v>
      </c>
      <c r="X140" s="57">
        <f t="shared" si="34"/>
        <v>23962.188773446233</v>
      </c>
      <c r="Y140" s="58">
        <f t="shared" si="35"/>
        <v>6981.328173037645</v>
      </c>
      <c r="Z140" s="59">
        <v>76170.8</v>
      </c>
      <c r="AA140" s="60">
        <f t="shared" si="23"/>
        <v>64091.08376992065</v>
      </c>
      <c r="AB140" s="61"/>
      <c r="AC140" s="77">
        <v>27723.030000000002</v>
      </c>
      <c r="AD140" s="63">
        <v>415.4699999999975</v>
      </c>
      <c r="AE140" s="64"/>
      <c r="AF140" s="64"/>
      <c r="AG140" s="65">
        <v>15897.310000000001</v>
      </c>
      <c r="AH140" s="65">
        <v>15648.74</v>
      </c>
      <c r="AI140" s="65">
        <v>5531.449999999997</v>
      </c>
      <c r="AJ140" s="66"/>
      <c r="AK140" s="67">
        <f t="shared" si="29"/>
        <v>2268.165126526636</v>
      </c>
      <c r="AL140" s="56">
        <v>43025.04</v>
      </c>
      <c r="AM140" s="68">
        <f t="shared" si="36"/>
        <v>41421.35805034329</v>
      </c>
      <c r="AN140" s="69"/>
      <c r="AO140" s="70"/>
      <c r="AP140" s="71"/>
      <c r="AQ140" s="71"/>
      <c r="AR140" s="72"/>
      <c r="AS140" s="72"/>
      <c r="AT140" s="44">
        <f t="shared" si="30"/>
        <v>394868.7138932744</v>
      </c>
    </row>
    <row r="141" spans="1:46" s="73" customFormat="1" ht="17.25" customHeight="1">
      <c r="A141" s="41" t="s">
        <v>320</v>
      </c>
      <c r="B141" s="111" t="s">
        <v>321</v>
      </c>
      <c r="C141" s="43">
        <v>15</v>
      </c>
      <c r="D141" s="44">
        <v>705.3</v>
      </c>
      <c r="E141" s="44"/>
      <c r="F141" s="44">
        <v>0</v>
      </c>
      <c r="G141" s="45">
        <v>90476.52</v>
      </c>
      <c r="H141" s="46">
        <v>78336.28</v>
      </c>
      <c r="I141" s="74"/>
      <c r="J141" s="74"/>
      <c r="K141" s="49">
        <f t="shared" si="31"/>
        <v>90476.52</v>
      </c>
      <c r="L141" s="49">
        <f t="shared" si="32"/>
        <v>78336.28</v>
      </c>
      <c r="M141" s="50">
        <f t="shared" si="24"/>
        <v>12140.240000000005</v>
      </c>
      <c r="N141" s="51">
        <v>74031.06</v>
      </c>
      <c r="O141" s="44"/>
      <c r="P141" s="52"/>
      <c r="Q141" s="44"/>
      <c r="R141" s="52"/>
      <c r="S141" s="52"/>
      <c r="T141" s="53">
        <v>5966.84</v>
      </c>
      <c r="U141" s="54"/>
      <c r="V141" s="55">
        <f t="shared" si="33"/>
        <v>5966.84</v>
      </c>
      <c r="W141" s="56">
        <v>9225.6</v>
      </c>
      <c r="X141" s="57">
        <f t="shared" si="34"/>
        <v>10983.205585778016</v>
      </c>
      <c r="Y141" s="58">
        <f t="shared" si="35"/>
        <v>3199.851027062289</v>
      </c>
      <c r="Z141" s="59">
        <v>19678</v>
      </c>
      <c r="AA141" s="60">
        <f t="shared" si="23"/>
        <v>17578.436809599818</v>
      </c>
      <c r="AB141" s="61"/>
      <c r="AC141" s="63"/>
      <c r="AD141" s="63"/>
      <c r="AE141" s="64"/>
      <c r="AF141" s="64"/>
      <c r="AG141" s="65"/>
      <c r="AH141" s="65"/>
      <c r="AI141" s="65"/>
      <c r="AJ141" s="66"/>
      <c r="AK141" s="67">
        <f t="shared" si="29"/>
        <v>1039.600249375641</v>
      </c>
      <c r="AL141" s="56">
        <v>19720.32</v>
      </c>
      <c r="AM141" s="68">
        <f t="shared" si="36"/>
        <v>18985.28009706315</v>
      </c>
      <c r="AN141" s="69"/>
      <c r="AO141" s="70"/>
      <c r="AP141" s="71"/>
      <c r="AQ141" s="71"/>
      <c r="AR141" s="72"/>
      <c r="AS141" s="72">
        <v>4413.45</v>
      </c>
      <c r="AT141" s="44">
        <f t="shared" si="30"/>
        <v>136197.72376887893</v>
      </c>
    </row>
    <row r="142" spans="1:46" s="73" customFormat="1" ht="17.25" customHeight="1">
      <c r="A142" s="41" t="s">
        <v>322</v>
      </c>
      <c r="B142" s="111" t="s">
        <v>323</v>
      </c>
      <c r="C142" s="43">
        <v>8</v>
      </c>
      <c r="D142" s="44">
        <v>401.1</v>
      </c>
      <c r="E142" s="44"/>
      <c r="F142" s="44">
        <v>0</v>
      </c>
      <c r="G142" s="45">
        <v>51453.34</v>
      </c>
      <c r="H142" s="46">
        <v>46524.18</v>
      </c>
      <c r="I142" s="74"/>
      <c r="J142" s="74"/>
      <c r="K142" s="49">
        <f t="shared" si="31"/>
        <v>51453.34</v>
      </c>
      <c r="L142" s="49">
        <f t="shared" si="32"/>
        <v>46524.18</v>
      </c>
      <c r="M142" s="50">
        <f t="shared" si="24"/>
        <v>4929.159999999996</v>
      </c>
      <c r="N142" s="51">
        <v>46584.97</v>
      </c>
      <c r="O142" s="44"/>
      <c r="P142" s="52"/>
      <c r="Q142" s="44"/>
      <c r="R142" s="52"/>
      <c r="S142" s="52"/>
      <c r="T142" s="53">
        <v>3393.3</v>
      </c>
      <c r="U142" s="54"/>
      <c r="V142" s="55">
        <f t="shared" si="33"/>
        <v>3393.3</v>
      </c>
      <c r="W142" s="56">
        <v>5246.4</v>
      </c>
      <c r="X142" s="57">
        <f t="shared" si="34"/>
        <v>6245.912437697904</v>
      </c>
      <c r="Y142" s="58">
        <f t="shared" si="35"/>
        <v>1819.7366325743433</v>
      </c>
      <c r="Z142" s="59">
        <v>11190.76</v>
      </c>
      <c r="AA142" s="60">
        <f t="shared" si="23"/>
        <v>9996.750871932089</v>
      </c>
      <c r="AB142" s="61"/>
      <c r="AC142" s="63"/>
      <c r="AD142" s="63"/>
      <c r="AE142" s="64"/>
      <c r="AF142" s="64"/>
      <c r="AG142" s="65"/>
      <c r="AH142" s="65"/>
      <c r="AI142" s="65"/>
      <c r="AJ142" s="66"/>
      <c r="AK142" s="67">
        <f t="shared" si="29"/>
        <v>591.214603749567</v>
      </c>
      <c r="AL142" s="56">
        <v>11214.84</v>
      </c>
      <c r="AM142" s="68">
        <f t="shared" si="36"/>
        <v>10796.826757565175</v>
      </c>
      <c r="AN142" s="69"/>
      <c r="AO142" s="70"/>
      <c r="AP142" s="71"/>
      <c r="AQ142" s="71"/>
      <c r="AR142" s="72"/>
      <c r="AS142" s="72"/>
      <c r="AT142" s="44">
        <f t="shared" si="30"/>
        <v>79428.71130351907</v>
      </c>
    </row>
    <row r="143" spans="1:46" s="73" customFormat="1" ht="17.25" customHeight="1">
      <c r="A143" s="41" t="s">
        <v>324</v>
      </c>
      <c r="B143" s="42" t="s">
        <v>325</v>
      </c>
      <c r="C143" s="43">
        <v>24</v>
      </c>
      <c r="D143" s="44">
        <v>1542.9</v>
      </c>
      <c r="E143" s="44"/>
      <c r="F143" s="44">
        <v>0</v>
      </c>
      <c r="G143" s="45">
        <v>737811.65</v>
      </c>
      <c r="H143" s="46">
        <v>520547.05</v>
      </c>
      <c r="I143" s="74"/>
      <c r="J143" s="74"/>
      <c r="K143" s="49">
        <f t="shared" si="31"/>
        <v>737811.65</v>
      </c>
      <c r="L143" s="49">
        <f t="shared" si="32"/>
        <v>520547.05</v>
      </c>
      <c r="M143" s="50">
        <f t="shared" si="24"/>
        <v>217264.60000000003</v>
      </c>
      <c r="N143" s="51">
        <v>65008.73</v>
      </c>
      <c r="O143" s="44"/>
      <c r="P143" s="52"/>
      <c r="Q143" s="44"/>
      <c r="R143" s="52"/>
      <c r="S143" s="52"/>
      <c r="T143" s="53">
        <v>13053.63</v>
      </c>
      <c r="U143" s="54"/>
      <c r="V143" s="55">
        <f t="shared" si="33"/>
        <v>13053.63</v>
      </c>
      <c r="W143" s="56">
        <v>20182.22</v>
      </c>
      <c r="X143" s="57">
        <f t="shared" si="34"/>
        <v>24027.214645920136</v>
      </c>
      <c r="Y143" s="58">
        <f t="shared" si="35"/>
        <v>6999.929320366378</v>
      </c>
      <c r="Z143" s="59">
        <v>143034.67</v>
      </c>
      <c r="AA143" s="60">
        <f t="shared" si="23"/>
        <v>101817.06011792339</v>
      </c>
      <c r="AB143" s="61"/>
      <c r="AC143" s="77">
        <v>124705.08</v>
      </c>
      <c r="AD143" s="63">
        <v>8572.909999999989</v>
      </c>
      <c r="AE143" s="64">
        <v>428444.85</v>
      </c>
      <c r="AF143" s="64"/>
      <c r="AG143" s="65">
        <v>61176.72</v>
      </c>
      <c r="AH143" s="65">
        <v>59868.19</v>
      </c>
      <c r="AI143" s="65">
        <v>24231.01999999999</v>
      </c>
      <c r="AJ143" s="66"/>
      <c r="AK143" s="67">
        <f t="shared" si="29"/>
        <v>2274.2084570561133</v>
      </c>
      <c r="AL143" s="56">
        <v>43141.94</v>
      </c>
      <c r="AM143" s="68">
        <f t="shared" si="36"/>
        <v>41533.900810468214</v>
      </c>
      <c r="AN143" s="69"/>
      <c r="AO143" s="70"/>
      <c r="AP143" s="71"/>
      <c r="AQ143" s="71">
        <f>(D143+F143)*2.45/31*29</f>
        <v>3536.2272580645167</v>
      </c>
      <c r="AR143" s="72"/>
      <c r="AS143" s="72"/>
      <c r="AT143" s="44">
        <f t="shared" si="30"/>
        <v>965249.6706097986</v>
      </c>
    </row>
    <row r="144" spans="1:46" s="73" customFormat="1" ht="17.25" customHeight="1">
      <c r="A144" s="41" t="s">
        <v>326</v>
      </c>
      <c r="B144" s="111" t="s">
        <v>327</v>
      </c>
      <c r="C144" s="43">
        <v>8</v>
      </c>
      <c r="D144" s="44">
        <v>396.8</v>
      </c>
      <c r="E144" s="44"/>
      <c r="F144" s="44">
        <v>0</v>
      </c>
      <c r="G144" s="45">
        <v>50901.58</v>
      </c>
      <c r="H144" s="46">
        <v>50901.6</v>
      </c>
      <c r="I144" s="74"/>
      <c r="J144" s="74"/>
      <c r="K144" s="49">
        <f t="shared" si="31"/>
        <v>50901.58</v>
      </c>
      <c r="L144" s="49">
        <f t="shared" si="32"/>
        <v>50901.6</v>
      </c>
      <c r="M144" s="50">
        <f t="shared" si="24"/>
        <v>-0.01999999999679858</v>
      </c>
      <c r="N144" s="51">
        <v>27798.01</v>
      </c>
      <c r="O144" s="44"/>
      <c r="P144" s="52"/>
      <c r="Q144" s="44"/>
      <c r="R144" s="52"/>
      <c r="S144" s="52"/>
      <c r="T144" s="53">
        <v>3356.92</v>
      </c>
      <c r="U144" s="54"/>
      <c r="V144" s="55">
        <f t="shared" si="33"/>
        <v>3356.92</v>
      </c>
      <c r="W144" s="56">
        <v>5190.24</v>
      </c>
      <c r="X144" s="57">
        <f t="shared" si="34"/>
        <v>6179.053173726205</v>
      </c>
      <c r="Y144" s="58">
        <f t="shared" si="35"/>
        <v>1800.2281122051843</v>
      </c>
      <c r="Z144" s="59">
        <v>11070.78</v>
      </c>
      <c r="AA144" s="60">
        <f t="shared" si="23"/>
        <v>9889.571794988246</v>
      </c>
      <c r="AB144" s="61"/>
      <c r="AC144" s="63"/>
      <c r="AD144" s="63"/>
      <c r="AE144" s="64"/>
      <c r="AF144" s="64"/>
      <c r="AG144" s="65"/>
      <c r="AH144" s="65"/>
      <c r="AI144" s="65"/>
      <c r="AJ144" s="66"/>
      <c r="AK144" s="67">
        <f t="shared" si="29"/>
        <v>584.876476608896</v>
      </c>
      <c r="AL144" s="56">
        <v>11094.6</v>
      </c>
      <c r="AM144" s="68">
        <f t="shared" si="36"/>
        <v>10681.068490008114</v>
      </c>
      <c r="AN144" s="69"/>
      <c r="AO144" s="70"/>
      <c r="AP144" s="71"/>
      <c r="AQ144" s="71"/>
      <c r="AR144" s="72"/>
      <c r="AS144" s="72"/>
      <c r="AT144" s="44">
        <f t="shared" si="30"/>
        <v>60289.72804753664</v>
      </c>
    </row>
    <row r="145" spans="1:46" s="73" customFormat="1" ht="17.25" customHeight="1">
      <c r="A145" s="41" t="s">
        <v>328</v>
      </c>
      <c r="B145" s="111" t="s">
        <v>329</v>
      </c>
      <c r="C145" s="43">
        <v>25</v>
      </c>
      <c r="D145" s="44">
        <v>1545.7</v>
      </c>
      <c r="E145" s="44"/>
      <c r="F145" s="44">
        <v>0</v>
      </c>
      <c r="G145" s="45">
        <v>300299.74</v>
      </c>
      <c r="H145" s="46">
        <v>293229.4</v>
      </c>
      <c r="I145" s="74"/>
      <c r="J145" s="74"/>
      <c r="K145" s="49">
        <f t="shared" si="31"/>
        <v>300299.74</v>
      </c>
      <c r="L145" s="49">
        <f t="shared" si="32"/>
        <v>293229.4</v>
      </c>
      <c r="M145" s="50">
        <f t="shared" si="24"/>
        <v>7070.339999999967</v>
      </c>
      <c r="N145" s="51">
        <v>81234.05</v>
      </c>
      <c r="O145" s="44"/>
      <c r="P145" s="52"/>
      <c r="Q145" s="44"/>
      <c r="R145" s="52"/>
      <c r="S145" s="52"/>
      <c r="T145" s="53">
        <v>13076.61</v>
      </c>
      <c r="U145" s="54"/>
      <c r="V145" s="55">
        <f t="shared" si="33"/>
        <v>13076.61</v>
      </c>
      <c r="W145" s="56">
        <v>20218.08</v>
      </c>
      <c r="X145" s="57">
        <f t="shared" si="34"/>
        <v>24069.90647651175</v>
      </c>
      <c r="Y145" s="58">
        <f t="shared" si="35"/>
        <v>7012.6325429323415</v>
      </c>
      <c r="Z145" s="59">
        <v>76512.16</v>
      </c>
      <c r="AA145" s="60">
        <f t="shared" si="23"/>
        <v>67556.72635108454</v>
      </c>
      <c r="AB145" s="61"/>
      <c r="AC145" s="77">
        <v>20302.079999999998</v>
      </c>
      <c r="AD145" s="63">
        <v>1971.920000000002</v>
      </c>
      <c r="AE145" s="64"/>
      <c r="AF145" s="64"/>
      <c r="AG145" s="65">
        <v>18088.43</v>
      </c>
      <c r="AH145" s="65">
        <v>17812.06</v>
      </c>
      <c r="AI145" s="65">
        <v>631.5720000000001</v>
      </c>
      <c r="AJ145" s="66"/>
      <c r="AK145" s="67">
        <f t="shared" si="29"/>
        <v>2278.335609612829</v>
      </c>
      <c r="AL145" s="56">
        <v>43217.76</v>
      </c>
      <c r="AM145" s="68">
        <f t="shared" si="36"/>
        <v>41606.89475463136</v>
      </c>
      <c r="AN145" s="69"/>
      <c r="AO145" s="70"/>
      <c r="AP145" s="71"/>
      <c r="AQ145" s="71"/>
      <c r="AR145" s="72"/>
      <c r="AS145" s="72">
        <v>6471.15</v>
      </c>
      <c r="AT145" s="44">
        <f t="shared" si="30"/>
        <v>302112.36773477285</v>
      </c>
    </row>
    <row r="146" spans="1:46" s="73" customFormat="1" ht="17.25" customHeight="1">
      <c r="A146" s="41" t="s">
        <v>330</v>
      </c>
      <c r="B146" s="111" t="s">
        <v>331</v>
      </c>
      <c r="C146" s="43">
        <v>8</v>
      </c>
      <c r="D146" s="44">
        <v>390.5</v>
      </c>
      <c r="E146" s="44"/>
      <c r="F146" s="44">
        <v>0</v>
      </c>
      <c r="G146" s="45">
        <v>50093.4</v>
      </c>
      <c r="H146" s="46">
        <v>53943.65</v>
      </c>
      <c r="I146" s="74"/>
      <c r="J146" s="74"/>
      <c r="K146" s="49">
        <f t="shared" si="31"/>
        <v>50093.4</v>
      </c>
      <c r="L146" s="49">
        <f t="shared" si="32"/>
        <v>53943.65</v>
      </c>
      <c r="M146" s="50">
        <f t="shared" si="24"/>
        <v>-3850.25</v>
      </c>
      <c r="N146" s="51">
        <v>53707.88</v>
      </c>
      <c r="O146" s="44"/>
      <c r="P146" s="52"/>
      <c r="Q146" s="44"/>
      <c r="R146" s="52"/>
      <c r="S146" s="52"/>
      <c r="T146" s="53">
        <v>3303.63</v>
      </c>
      <c r="U146" s="54"/>
      <c r="V146" s="55">
        <f t="shared" si="33"/>
        <v>3303.63</v>
      </c>
      <c r="W146" s="56">
        <v>5107.68</v>
      </c>
      <c r="X146" s="57">
        <f t="shared" si="34"/>
        <v>6080.764341220804</v>
      </c>
      <c r="Y146" s="58">
        <f t="shared" si="35"/>
        <v>1771.645861431765</v>
      </c>
      <c r="Z146" s="59">
        <v>10895.01</v>
      </c>
      <c r="AA146" s="60">
        <f t="shared" si="23"/>
        <v>9732.555802535555</v>
      </c>
      <c r="AB146" s="61"/>
      <c r="AC146" s="63"/>
      <c r="AD146" s="63"/>
      <c r="AE146" s="64"/>
      <c r="AF146" s="64"/>
      <c r="AG146" s="65"/>
      <c r="AH146" s="65"/>
      <c r="AI146" s="65"/>
      <c r="AJ146" s="66"/>
      <c r="AK146" s="67">
        <f t="shared" si="29"/>
        <v>575.590383356285</v>
      </c>
      <c r="AL146" s="56">
        <v>10918.44</v>
      </c>
      <c r="AM146" s="68">
        <f t="shared" si="36"/>
        <v>10511.4745411321</v>
      </c>
      <c r="AN146" s="69"/>
      <c r="AO146" s="70"/>
      <c r="AP146" s="71"/>
      <c r="AQ146" s="71"/>
      <c r="AR146" s="72"/>
      <c r="AS146" s="72"/>
      <c r="AT146" s="44">
        <f t="shared" si="30"/>
        <v>85683.54092967651</v>
      </c>
    </row>
    <row r="147" spans="1:46" s="73" customFormat="1" ht="17.25" customHeight="1">
      <c r="A147" s="41" t="s">
        <v>332</v>
      </c>
      <c r="B147" s="111" t="s">
        <v>333</v>
      </c>
      <c r="C147" s="43">
        <v>22</v>
      </c>
      <c r="D147" s="44">
        <v>1302</v>
      </c>
      <c r="E147" s="44"/>
      <c r="F147" s="44">
        <v>219.9</v>
      </c>
      <c r="G147" s="45">
        <v>579954.25</v>
      </c>
      <c r="H147" s="46">
        <v>423879.98</v>
      </c>
      <c r="I147" s="74"/>
      <c r="J147" s="74"/>
      <c r="K147" s="49">
        <f t="shared" si="31"/>
        <v>579954.25</v>
      </c>
      <c r="L147" s="49">
        <f t="shared" si="32"/>
        <v>423879.98</v>
      </c>
      <c r="M147" s="50">
        <f t="shared" si="24"/>
        <v>156074.27000000002</v>
      </c>
      <c r="N147" s="51">
        <v>114290.56</v>
      </c>
      <c r="O147" s="44"/>
      <c r="P147" s="52"/>
      <c r="Q147" s="44"/>
      <c r="R147" s="52"/>
      <c r="S147" s="52"/>
      <c r="T147" s="53">
        <v>11014.91</v>
      </c>
      <c r="U147" s="54"/>
      <c r="V147" s="55">
        <f t="shared" si="33"/>
        <v>11014.91</v>
      </c>
      <c r="W147" s="56">
        <v>17030.16</v>
      </c>
      <c r="X147" s="57">
        <f t="shared" si="34"/>
        <v>20274.64321439184</v>
      </c>
      <c r="Y147" s="58">
        <f t="shared" si="35"/>
        <v>5906.998493173261</v>
      </c>
      <c r="Z147" s="59">
        <v>99603.01</v>
      </c>
      <c r="AA147" s="60">
        <f t="shared" si="23"/>
        <v>82482.05496933163</v>
      </c>
      <c r="AB147" s="61"/>
      <c r="AC147" s="77">
        <v>77543.18</v>
      </c>
      <c r="AD147" s="77">
        <v>8428.680000000008</v>
      </c>
      <c r="AE147" s="64">
        <v>132415.38</v>
      </c>
      <c r="AF147" s="64"/>
      <c r="AG147" s="65">
        <v>54850.02</v>
      </c>
      <c r="AH147" s="65">
        <v>56334.02</v>
      </c>
      <c r="AI147" s="65">
        <v>1799.560000000005</v>
      </c>
      <c r="AJ147" s="66"/>
      <c r="AK147" s="67">
        <f t="shared" si="29"/>
        <v>1919.12593887294</v>
      </c>
      <c r="AL147" s="56">
        <v>36403.92</v>
      </c>
      <c r="AM147" s="68">
        <f t="shared" si="36"/>
        <v>35047.02853863827</v>
      </c>
      <c r="AN147" s="69">
        <v>4960.65</v>
      </c>
      <c r="AO147" s="70">
        <f>AN147*97.183145036/100</f>
        <v>4820.915684228334</v>
      </c>
      <c r="AP147" s="71"/>
      <c r="AQ147" s="71"/>
      <c r="AR147" s="72"/>
      <c r="AS147" s="72"/>
      <c r="AT147" s="44">
        <f t="shared" si="30"/>
        <v>607127.0768386362</v>
      </c>
    </row>
    <row r="148" spans="1:46" s="73" customFormat="1" ht="17.25" customHeight="1">
      <c r="A148" s="41" t="s">
        <v>334</v>
      </c>
      <c r="B148" s="111" t="s">
        <v>335</v>
      </c>
      <c r="C148" s="43">
        <v>13</v>
      </c>
      <c r="D148" s="44">
        <v>711.5</v>
      </c>
      <c r="E148" s="44"/>
      <c r="F148" s="44">
        <v>0</v>
      </c>
      <c r="G148" s="45">
        <v>91271.04</v>
      </c>
      <c r="H148" s="46">
        <v>86862.78</v>
      </c>
      <c r="I148" s="74"/>
      <c r="J148" s="74"/>
      <c r="K148" s="49">
        <f t="shared" si="31"/>
        <v>91271.04</v>
      </c>
      <c r="L148" s="49">
        <f t="shared" si="32"/>
        <v>86862.78</v>
      </c>
      <c r="M148" s="50">
        <f t="shared" si="24"/>
        <v>4408.259999999995</v>
      </c>
      <c r="N148" s="51">
        <v>68932.89</v>
      </c>
      <c r="O148" s="44"/>
      <c r="P148" s="52"/>
      <c r="Q148" s="44"/>
      <c r="R148" s="52"/>
      <c r="S148" s="52"/>
      <c r="T148" s="53">
        <v>6019.28</v>
      </c>
      <c r="U148" s="54"/>
      <c r="V148" s="55">
        <f t="shared" si="33"/>
        <v>6019.28</v>
      </c>
      <c r="W148" s="56">
        <v>9306.72</v>
      </c>
      <c r="X148" s="57">
        <f t="shared" si="34"/>
        <v>11079.780078181579</v>
      </c>
      <c r="Y148" s="58">
        <f t="shared" si="35"/>
        <v>3227.9795913154953</v>
      </c>
      <c r="Z148" s="59">
        <v>19850.8</v>
      </c>
      <c r="AA148" s="60">
        <f t="shared" si="23"/>
        <v>17732.790721284437</v>
      </c>
      <c r="AB148" s="61"/>
      <c r="AC148" s="77"/>
      <c r="AD148" s="63"/>
      <c r="AE148" s="64"/>
      <c r="AF148" s="64"/>
      <c r="AG148" s="65"/>
      <c r="AH148" s="65"/>
      <c r="AI148" s="65"/>
      <c r="AJ148" s="66"/>
      <c r="AK148" s="67">
        <f t="shared" si="29"/>
        <v>1048.738944322655</v>
      </c>
      <c r="AL148" s="56">
        <v>19893.48</v>
      </c>
      <c r="AM148" s="68">
        <f t="shared" si="36"/>
        <v>19151.98586561089</v>
      </c>
      <c r="AN148" s="69"/>
      <c r="AO148" s="70"/>
      <c r="AP148" s="71"/>
      <c r="AQ148" s="71"/>
      <c r="AR148" s="72"/>
      <c r="AS148" s="72"/>
      <c r="AT148" s="44">
        <f t="shared" si="30"/>
        <v>127193.44520071504</v>
      </c>
    </row>
    <row r="149" spans="1:46" s="73" customFormat="1" ht="17.25" customHeight="1">
      <c r="A149" s="41" t="s">
        <v>336</v>
      </c>
      <c r="B149" s="42" t="s">
        <v>337</v>
      </c>
      <c r="C149" s="43">
        <v>27</v>
      </c>
      <c r="D149" s="44">
        <v>621.9</v>
      </c>
      <c r="E149" s="44"/>
      <c r="F149" s="44">
        <v>0</v>
      </c>
      <c r="G149" s="45">
        <v>79003.69</v>
      </c>
      <c r="H149" s="46">
        <v>24470.24</v>
      </c>
      <c r="I149" s="74"/>
      <c r="J149" s="74"/>
      <c r="K149" s="49">
        <f t="shared" si="31"/>
        <v>79003.69</v>
      </c>
      <c r="L149" s="49">
        <f t="shared" si="32"/>
        <v>24470.24</v>
      </c>
      <c r="M149" s="50">
        <f t="shared" si="24"/>
        <v>54533.45</v>
      </c>
      <c r="N149" s="51">
        <v>26008.83</v>
      </c>
      <c r="O149" s="44"/>
      <c r="P149" s="52"/>
      <c r="Q149" s="44"/>
      <c r="R149" s="52"/>
      <c r="S149" s="52"/>
      <c r="T149" s="53">
        <v>2201.46</v>
      </c>
      <c r="U149" s="54"/>
      <c r="V149" s="55">
        <f t="shared" si="33"/>
        <v>2201.46</v>
      </c>
      <c r="W149" s="56">
        <v>3395.64</v>
      </c>
      <c r="X149" s="57">
        <f t="shared" si="34"/>
        <v>4042.5568218101002</v>
      </c>
      <c r="Y149" s="58">
        <f t="shared" si="35"/>
        <v>2821.476469204647</v>
      </c>
      <c r="Z149" s="59">
        <v>6623.43</v>
      </c>
      <c r="AA149" s="60">
        <f t="shared" si="23"/>
        <v>-5190.733776253848</v>
      </c>
      <c r="AB149" s="61"/>
      <c r="AC149" s="77">
        <v>6707.25</v>
      </c>
      <c r="AD149" s="63">
        <v>1084.9500000000007</v>
      </c>
      <c r="AE149" s="64">
        <v>114372.63</v>
      </c>
      <c r="AF149" s="64"/>
      <c r="AG149" s="65">
        <v>15661.32</v>
      </c>
      <c r="AH149" s="65">
        <v>15421.66</v>
      </c>
      <c r="AI149" s="65">
        <v>10125.539999999997</v>
      </c>
      <c r="AJ149" s="66"/>
      <c r="AK149" s="67">
        <f t="shared" si="29"/>
        <v>916.670062507743</v>
      </c>
      <c r="AL149" s="56">
        <v>2835.93</v>
      </c>
      <c r="AM149" s="68">
        <f t="shared" si="36"/>
        <v>2730.2257461169133</v>
      </c>
      <c r="AN149" s="69">
        <v>2108.25</v>
      </c>
      <c r="AO149" s="70">
        <f>AN149*97.183145036/100</f>
        <v>2048.8636552214703</v>
      </c>
      <c r="AP149" s="71">
        <v>617.4</v>
      </c>
      <c r="AQ149" s="71">
        <f>AP149*2.45/31*29</f>
        <v>1415.0409677419354</v>
      </c>
      <c r="AR149" s="72"/>
      <c r="AS149" s="72"/>
      <c r="AT149" s="44">
        <f t="shared" si="30"/>
        <v>200367.73994634897</v>
      </c>
    </row>
    <row r="150" spans="1:46" s="73" customFormat="1" ht="17.25" customHeight="1">
      <c r="A150" s="41" t="s">
        <v>338</v>
      </c>
      <c r="B150" s="111" t="s">
        <v>339</v>
      </c>
      <c r="C150" s="43">
        <v>16</v>
      </c>
      <c r="D150" s="44">
        <v>641.6</v>
      </c>
      <c r="E150" s="44"/>
      <c r="F150" s="44">
        <v>0</v>
      </c>
      <c r="G150" s="45">
        <v>82304.47</v>
      </c>
      <c r="H150" s="46">
        <v>72653.94</v>
      </c>
      <c r="I150" s="74"/>
      <c r="J150" s="74"/>
      <c r="K150" s="49">
        <f t="shared" si="31"/>
        <v>82304.47</v>
      </c>
      <c r="L150" s="49">
        <f t="shared" si="32"/>
        <v>72653.94</v>
      </c>
      <c r="M150" s="50">
        <f t="shared" si="24"/>
        <v>9650.529999999999</v>
      </c>
      <c r="N150" s="51">
        <v>54164.88</v>
      </c>
      <c r="O150" s="44"/>
      <c r="P150" s="52"/>
      <c r="Q150" s="44"/>
      <c r="R150" s="52"/>
      <c r="S150" s="52"/>
      <c r="T150" s="53">
        <v>5427.91</v>
      </c>
      <c r="U150" s="54"/>
      <c r="V150" s="55">
        <f t="shared" si="33"/>
        <v>5427.91</v>
      </c>
      <c r="W150" s="56">
        <v>8392.08</v>
      </c>
      <c r="X150" s="57">
        <f t="shared" si="34"/>
        <v>9990.88839016389</v>
      </c>
      <c r="Y150" s="58">
        <f t="shared" si="35"/>
        <v>2910.8527136866082</v>
      </c>
      <c r="Z150" s="59">
        <v>17900.76</v>
      </c>
      <c r="AA150" s="60">
        <f t="shared" si="23"/>
        <v>15990.821232387736</v>
      </c>
      <c r="AB150" s="61"/>
      <c r="AC150" s="63"/>
      <c r="AD150" s="63"/>
      <c r="AE150" s="64"/>
      <c r="AF150" s="64"/>
      <c r="AG150" s="65"/>
      <c r="AH150" s="65"/>
      <c r="AI150" s="65"/>
      <c r="AJ150" s="66"/>
      <c r="AK150" s="67">
        <f t="shared" si="29"/>
        <v>945.707528710352</v>
      </c>
      <c r="AL150" s="56">
        <v>17939.28</v>
      </c>
      <c r="AM150" s="68">
        <f t="shared" si="36"/>
        <v>17270.625199775815</v>
      </c>
      <c r="AN150" s="69"/>
      <c r="AO150" s="70"/>
      <c r="AP150" s="71"/>
      <c r="AQ150" s="71"/>
      <c r="AR150" s="72"/>
      <c r="AS150" s="72">
        <v>1471.15</v>
      </c>
      <c r="AT150" s="44">
        <f t="shared" si="30"/>
        <v>108172.83506472438</v>
      </c>
    </row>
    <row r="151" spans="1:46" s="73" customFormat="1" ht="17.25" customHeight="1">
      <c r="A151" s="41" t="s">
        <v>340</v>
      </c>
      <c r="B151" s="111" t="s">
        <v>341</v>
      </c>
      <c r="C151" s="43">
        <v>11</v>
      </c>
      <c r="D151" s="44">
        <v>593.8</v>
      </c>
      <c r="E151" s="44"/>
      <c r="F151" s="44">
        <v>0</v>
      </c>
      <c r="G151" s="45">
        <v>76174.27</v>
      </c>
      <c r="H151" s="46">
        <v>74853.97</v>
      </c>
      <c r="I151" s="74"/>
      <c r="J151" s="74"/>
      <c r="K151" s="49">
        <f t="shared" si="31"/>
        <v>76174.27</v>
      </c>
      <c r="L151" s="49">
        <f t="shared" si="32"/>
        <v>74853.97</v>
      </c>
      <c r="M151" s="50">
        <f t="shared" si="24"/>
        <v>1320.300000000003</v>
      </c>
      <c r="N151" s="51">
        <v>42262.91</v>
      </c>
      <c r="O151" s="44"/>
      <c r="P151" s="52"/>
      <c r="Q151" s="44"/>
      <c r="R151" s="52"/>
      <c r="S151" s="52"/>
      <c r="T151" s="53">
        <v>5023.54</v>
      </c>
      <c r="U151" s="54"/>
      <c r="V151" s="55">
        <f t="shared" si="33"/>
        <v>5023.54</v>
      </c>
      <c r="W151" s="56">
        <v>7767.36</v>
      </c>
      <c r="X151" s="57">
        <f t="shared" si="34"/>
        <v>9247.150509316329</v>
      </c>
      <c r="Y151" s="58">
        <f t="shared" si="35"/>
        <v>2693.9905570247943</v>
      </c>
      <c r="Z151" s="59">
        <v>16567.53</v>
      </c>
      <c r="AA151" s="60">
        <f t="shared" si="23"/>
        <v>14799.861364379387</v>
      </c>
      <c r="AB151" s="61"/>
      <c r="AC151" s="63"/>
      <c r="AD151" s="63"/>
      <c r="AE151" s="64"/>
      <c r="AF151" s="64"/>
      <c r="AG151" s="65"/>
      <c r="AH151" s="65"/>
      <c r="AI151" s="65"/>
      <c r="AJ151" s="66"/>
      <c r="AK151" s="67">
        <f t="shared" si="29"/>
        <v>875.251138634986</v>
      </c>
      <c r="AL151" s="56">
        <v>16603.2</v>
      </c>
      <c r="AM151" s="68">
        <f t="shared" si="36"/>
        <v>15984.34520877749</v>
      </c>
      <c r="AN151" s="69"/>
      <c r="AO151" s="70"/>
      <c r="AP151" s="71"/>
      <c r="AQ151" s="71"/>
      <c r="AR151" s="72"/>
      <c r="AS151" s="72"/>
      <c r="AT151" s="44">
        <f t="shared" si="30"/>
        <v>90887.04877813299</v>
      </c>
    </row>
    <row r="152" spans="1:46" s="73" customFormat="1" ht="17.25" customHeight="1">
      <c r="A152" s="41" t="s">
        <v>342</v>
      </c>
      <c r="B152" s="111" t="s">
        <v>343</v>
      </c>
      <c r="C152" s="43">
        <v>15</v>
      </c>
      <c r="D152" s="44">
        <v>706.3</v>
      </c>
      <c r="E152" s="44"/>
      <c r="F152" s="44">
        <v>0</v>
      </c>
      <c r="G152" s="45">
        <v>90604.63</v>
      </c>
      <c r="H152" s="46">
        <v>77509.15</v>
      </c>
      <c r="I152" s="74"/>
      <c r="J152" s="74"/>
      <c r="K152" s="49">
        <f t="shared" si="31"/>
        <v>90604.63</v>
      </c>
      <c r="L152" s="49">
        <f t="shared" si="32"/>
        <v>77509.15</v>
      </c>
      <c r="M152" s="50">
        <f t="shared" si="24"/>
        <v>13095.48000000001</v>
      </c>
      <c r="N152" s="51">
        <v>43542.4</v>
      </c>
      <c r="O152" s="44"/>
      <c r="P152" s="52"/>
      <c r="Q152" s="44"/>
      <c r="R152" s="52"/>
      <c r="S152" s="52"/>
      <c r="T152" s="53">
        <v>5975.28</v>
      </c>
      <c r="U152" s="54"/>
      <c r="V152" s="55">
        <f t="shared" si="33"/>
        <v>5975.28</v>
      </c>
      <c r="W152" s="56">
        <v>9238.56</v>
      </c>
      <c r="X152" s="57">
        <f t="shared" si="34"/>
        <v>10998.63464669456</v>
      </c>
      <c r="Y152" s="58">
        <f t="shared" si="35"/>
        <v>3204.387892264419</v>
      </c>
      <c r="Z152" s="59">
        <v>19705.99</v>
      </c>
      <c r="AA152" s="60">
        <f t="shared" si="23"/>
        <v>17603.444864718782</v>
      </c>
      <c r="AB152" s="61"/>
      <c r="AC152" s="63"/>
      <c r="AD152" s="63"/>
      <c r="AE152" s="64"/>
      <c r="AF152" s="64"/>
      <c r="AG152" s="65"/>
      <c r="AH152" s="65"/>
      <c r="AI152" s="65"/>
      <c r="AJ152" s="66"/>
      <c r="AK152" s="67">
        <f t="shared" si="29"/>
        <v>1041.0742324316109</v>
      </c>
      <c r="AL152" s="56">
        <v>19748.4</v>
      </c>
      <c r="AM152" s="68">
        <f t="shared" si="36"/>
        <v>19012.313464935756</v>
      </c>
      <c r="AN152" s="69"/>
      <c r="AO152" s="70"/>
      <c r="AP152" s="71"/>
      <c r="AQ152" s="71"/>
      <c r="AR152" s="72"/>
      <c r="AS152" s="72"/>
      <c r="AT152" s="44">
        <f t="shared" si="30"/>
        <v>101377.53510104513</v>
      </c>
    </row>
    <row r="153" spans="1:46" s="73" customFormat="1" ht="17.25" customHeight="1">
      <c r="A153" s="41" t="s">
        <v>344</v>
      </c>
      <c r="B153" s="42" t="s">
        <v>345</v>
      </c>
      <c r="C153" s="43">
        <v>25</v>
      </c>
      <c r="D153" s="44">
        <v>1394.9</v>
      </c>
      <c r="E153" s="44"/>
      <c r="F153" s="44">
        <v>151.7</v>
      </c>
      <c r="G153" s="45">
        <v>344908.48</v>
      </c>
      <c r="H153" s="46">
        <v>252573.49</v>
      </c>
      <c r="I153" s="74"/>
      <c r="J153" s="74"/>
      <c r="K153" s="49">
        <f t="shared" si="31"/>
        <v>344908.48</v>
      </c>
      <c r="L153" s="49">
        <f t="shared" si="32"/>
        <v>252573.49</v>
      </c>
      <c r="M153" s="50">
        <f t="shared" si="24"/>
        <v>92334.98999999999</v>
      </c>
      <c r="N153" s="51">
        <v>80780.4</v>
      </c>
      <c r="O153" s="44"/>
      <c r="P153" s="52"/>
      <c r="Q153" s="44"/>
      <c r="R153" s="52"/>
      <c r="S153" s="52"/>
      <c r="T153" s="53">
        <v>7151.6</v>
      </c>
      <c r="U153" s="54"/>
      <c r="V153" s="55">
        <f t="shared" si="33"/>
        <v>7151.6</v>
      </c>
      <c r="W153" s="56">
        <v>11001.46</v>
      </c>
      <c r="X153" s="57">
        <f t="shared" si="34"/>
        <v>13097.391706091028</v>
      </c>
      <c r="Y153" s="58">
        <f t="shared" si="35"/>
        <v>6328.473270451138</v>
      </c>
      <c r="Z153" s="59">
        <v>77845.34</v>
      </c>
      <c r="AA153" s="60">
        <f t="shared" si="23"/>
        <v>50969.159429606945</v>
      </c>
      <c r="AB153" s="61"/>
      <c r="AC153" s="77">
        <v>61256.16</v>
      </c>
      <c r="AD153" s="77">
        <v>578.239999999998</v>
      </c>
      <c r="AE153" s="64">
        <v>258403.68</v>
      </c>
      <c r="AF153" s="64"/>
      <c r="AG153" s="65">
        <v>50886.810000000005</v>
      </c>
      <c r="AH153" s="65">
        <v>50239.04</v>
      </c>
      <c r="AI153" s="65">
        <v>21168.489999999983</v>
      </c>
      <c r="AJ153" s="66"/>
      <c r="AK153" s="67">
        <f t="shared" si="29"/>
        <v>2056.0589647725533</v>
      </c>
      <c r="AL153" s="56">
        <v>23504.66</v>
      </c>
      <c r="AM153" s="68">
        <f t="shared" si="36"/>
        <v>22628.565544891582</v>
      </c>
      <c r="AN153" s="69"/>
      <c r="AO153" s="70"/>
      <c r="AP153" s="71"/>
      <c r="AQ153" s="71">
        <f>(D153+F153)*2.45/31*29</f>
        <v>3544.707419354839</v>
      </c>
      <c r="AR153" s="72"/>
      <c r="AS153" s="72"/>
      <c r="AT153" s="44">
        <f t="shared" si="30"/>
        <v>629088.7763351682</v>
      </c>
    </row>
    <row r="154" spans="1:46" s="73" customFormat="1" ht="17.25" customHeight="1">
      <c r="A154" s="41" t="s">
        <v>346</v>
      </c>
      <c r="B154" s="111" t="s">
        <v>347</v>
      </c>
      <c r="C154" s="43">
        <v>27</v>
      </c>
      <c r="D154" s="44">
        <v>1846.6</v>
      </c>
      <c r="E154" s="44"/>
      <c r="F154" s="44">
        <v>13.5</v>
      </c>
      <c r="G154" s="45">
        <v>90422.84</v>
      </c>
      <c r="H154" s="46">
        <v>60817.57</v>
      </c>
      <c r="I154" s="74"/>
      <c r="J154" s="74"/>
      <c r="K154" s="49">
        <f t="shared" si="31"/>
        <v>90422.84</v>
      </c>
      <c r="L154" s="49">
        <f t="shared" si="32"/>
        <v>60817.57</v>
      </c>
      <c r="M154" s="50">
        <f t="shared" si="24"/>
        <v>29605.269999999997</v>
      </c>
      <c r="N154" s="51">
        <v>52850.92</v>
      </c>
      <c r="O154" s="44"/>
      <c r="P154" s="52"/>
      <c r="Q154" s="44"/>
      <c r="R154" s="52"/>
      <c r="S154" s="52"/>
      <c r="T154" s="53">
        <v>6031.83</v>
      </c>
      <c r="U154" s="54"/>
      <c r="V154" s="55">
        <f t="shared" si="33"/>
        <v>6031.83</v>
      </c>
      <c r="W154" s="56">
        <v>9219.94</v>
      </c>
      <c r="X154" s="57">
        <f t="shared" si="34"/>
        <v>10976.467276766623</v>
      </c>
      <c r="Y154" s="58">
        <f t="shared" si="35"/>
        <v>8377.775282253258</v>
      </c>
      <c r="Z154" s="59">
        <v>19597.89</v>
      </c>
      <c r="AA154" s="60">
        <f t="shared" si="23"/>
        <v>15916.295481502733</v>
      </c>
      <c r="AB154" s="61"/>
      <c r="AC154" s="63"/>
      <c r="AD154" s="63"/>
      <c r="AE154" s="64"/>
      <c r="AF154" s="64"/>
      <c r="AG154" s="65"/>
      <c r="AH154" s="65"/>
      <c r="AI154" s="65"/>
      <c r="AJ154" s="66"/>
      <c r="AK154" s="67">
        <f t="shared" si="29"/>
        <v>2721.857111154202</v>
      </c>
      <c r="AL154" s="56">
        <v>19708.75</v>
      </c>
      <c r="AM154" s="68">
        <f t="shared" si="36"/>
        <v>18974.141348263787</v>
      </c>
      <c r="AN154" s="69"/>
      <c r="AO154" s="70"/>
      <c r="AP154" s="71"/>
      <c r="AQ154" s="71"/>
      <c r="AR154" s="72"/>
      <c r="AS154" s="72"/>
      <c r="AT154" s="44">
        <f t="shared" si="30"/>
        <v>115849.2864999406</v>
      </c>
    </row>
    <row r="155" spans="1:46" s="73" customFormat="1" ht="17.25" customHeight="1">
      <c r="A155" s="41" t="s">
        <v>348</v>
      </c>
      <c r="B155" s="111" t="s">
        <v>349</v>
      </c>
      <c r="C155" s="43">
        <v>8</v>
      </c>
      <c r="D155" s="44">
        <v>387.9</v>
      </c>
      <c r="E155" s="44"/>
      <c r="F155" s="44">
        <v>0</v>
      </c>
      <c r="G155" s="45">
        <v>49759.7</v>
      </c>
      <c r="H155" s="46">
        <v>33348.15</v>
      </c>
      <c r="I155" s="74"/>
      <c r="J155" s="74"/>
      <c r="K155" s="49">
        <f t="shared" si="31"/>
        <v>49759.7</v>
      </c>
      <c r="L155" s="49">
        <f t="shared" si="32"/>
        <v>33348.15</v>
      </c>
      <c r="M155" s="50">
        <f t="shared" si="24"/>
        <v>16411.549999999996</v>
      </c>
      <c r="N155" s="51">
        <v>28115.52</v>
      </c>
      <c r="O155" s="44"/>
      <c r="P155" s="52"/>
      <c r="Q155" s="44"/>
      <c r="R155" s="52"/>
      <c r="S155" s="52"/>
      <c r="T155" s="53">
        <v>3281.63</v>
      </c>
      <c r="U155" s="54"/>
      <c r="V155" s="55">
        <f t="shared" si="33"/>
        <v>3281.63</v>
      </c>
      <c r="W155" s="56">
        <v>5073.84</v>
      </c>
      <c r="X155" s="57">
        <f t="shared" si="34"/>
        <v>6040.477348827602</v>
      </c>
      <c r="Y155" s="58">
        <f t="shared" si="35"/>
        <v>1759.850011906227</v>
      </c>
      <c r="Z155" s="59">
        <v>10822.35</v>
      </c>
      <c r="AA155" s="60">
        <f t="shared" si="23"/>
        <v>9667.642376063695</v>
      </c>
      <c r="AB155" s="61"/>
      <c r="AC155" s="63"/>
      <c r="AD155" s="63"/>
      <c r="AE155" s="64"/>
      <c r="AF155" s="64"/>
      <c r="AG155" s="65"/>
      <c r="AH155" s="65"/>
      <c r="AI155" s="65"/>
      <c r="AJ155" s="66"/>
      <c r="AK155" s="67">
        <f t="shared" si="29"/>
        <v>571.758027410763</v>
      </c>
      <c r="AL155" s="56">
        <v>10845.6</v>
      </c>
      <c r="AM155" s="68">
        <f t="shared" si="36"/>
        <v>10441.349522761704</v>
      </c>
      <c r="AN155" s="69"/>
      <c r="AO155" s="70"/>
      <c r="AP155" s="71"/>
      <c r="AQ155" s="71"/>
      <c r="AR155" s="72"/>
      <c r="AS155" s="72"/>
      <c r="AT155" s="44">
        <f t="shared" si="30"/>
        <v>59878.227286969995</v>
      </c>
    </row>
    <row r="156" spans="1:46" s="73" customFormat="1" ht="17.25" customHeight="1">
      <c r="A156" s="41" t="s">
        <v>350</v>
      </c>
      <c r="B156" s="111" t="s">
        <v>351</v>
      </c>
      <c r="C156" s="43">
        <v>9</v>
      </c>
      <c r="D156" s="44">
        <v>388.1</v>
      </c>
      <c r="E156" s="44"/>
      <c r="F156" s="44">
        <v>0</v>
      </c>
      <c r="G156" s="45">
        <v>49785.72</v>
      </c>
      <c r="H156" s="46">
        <v>45149.77</v>
      </c>
      <c r="I156" s="74"/>
      <c r="J156" s="74"/>
      <c r="K156" s="49">
        <f t="shared" si="31"/>
        <v>49785.72</v>
      </c>
      <c r="L156" s="49">
        <f t="shared" si="32"/>
        <v>45149.77</v>
      </c>
      <c r="M156" s="50">
        <f t="shared" si="24"/>
        <v>4635.950000000004</v>
      </c>
      <c r="N156" s="51">
        <v>33921.24</v>
      </c>
      <c r="O156" s="44"/>
      <c r="P156" s="52"/>
      <c r="Q156" s="44"/>
      <c r="R156" s="52"/>
      <c r="S156" s="52"/>
      <c r="T156" s="53">
        <v>3283.34</v>
      </c>
      <c r="U156" s="54"/>
      <c r="V156" s="55">
        <f t="shared" si="33"/>
        <v>3283.34</v>
      </c>
      <c r="W156" s="56">
        <v>5076.12</v>
      </c>
      <c r="X156" s="57">
        <f t="shared" si="34"/>
        <v>6043.191720655513</v>
      </c>
      <c r="Y156" s="58">
        <f t="shared" si="35"/>
        <v>1760.7573849466532</v>
      </c>
      <c r="Z156" s="59">
        <v>10828.06</v>
      </c>
      <c r="AA156" s="60">
        <f t="shared" si="23"/>
        <v>9672.74961766463</v>
      </c>
      <c r="AB156" s="61"/>
      <c r="AC156" s="63"/>
      <c r="AD156" s="63"/>
      <c r="AE156" s="64"/>
      <c r="AF156" s="64"/>
      <c r="AG156" s="65"/>
      <c r="AH156" s="65"/>
      <c r="AI156" s="65"/>
      <c r="AJ156" s="66"/>
      <c r="AK156" s="67">
        <f t="shared" si="29"/>
        <v>572.052824021957</v>
      </c>
      <c r="AL156" s="56">
        <v>10851.36</v>
      </c>
      <c r="AM156" s="68">
        <f t="shared" si="36"/>
        <v>10446.894828991983</v>
      </c>
      <c r="AN156" s="69"/>
      <c r="AO156" s="70"/>
      <c r="AP156" s="71"/>
      <c r="AQ156" s="71"/>
      <c r="AR156" s="72"/>
      <c r="AS156" s="72"/>
      <c r="AT156" s="44">
        <f t="shared" si="30"/>
        <v>65700.22637628074</v>
      </c>
    </row>
    <row r="157" spans="1:46" s="73" customFormat="1" ht="17.25" customHeight="1">
      <c r="A157" s="41" t="s">
        <v>352</v>
      </c>
      <c r="B157" s="111" t="s">
        <v>353</v>
      </c>
      <c r="C157" s="43">
        <v>8</v>
      </c>
      <c r="D157" s="44">
        <v>374.6</v>
      </c>
      <c r="E157" s="44"/>
      <c r="F157" s="44">
        <v>0</v>
      </c>
      <c r="G157" s="45">
        <v>48054.12</v>
      </c>
      <c r="H157" s="46">
        <v>47955.05</v>
      </c>
      <c r="I157" s="74"/>
      <c r="J157" s="74"/>
      <c r="K157" s="49">
        <f t="shared" si="31"/>
        <v>48054.12</v>
      </c>
      <c r="L157" s="49">
        <f t="shared" si="32"/>
        <v>47955.05</v>
      </c>
      <c r="M157" s="50">
        <f t="shared" si="24"/>
        <v>99.06999999999971</v>
      </c>
      <c r="N157" s="51">
        <v>48531.67</v>
      </c>
      <c r="O157" s="44"/>
      <c r="P157" s="52"/>
      <c r="Q157" s="44"/>
      <c r="R157" s="52"/>
      <c r="S157" s="52"/>
      <c r="T157" s="53">
        <v>3169.12</v>
      </c>
      <c r="U157" s="54"/>
      <c r="V157" s="55">
        <f t="shared" si="33"/>
        <v>3169.12</v>
      </c>
      <c r="W157" s="56">
        <v>4899.84</v>
      </c>
      <c r="X157" s="57">
        <f t="shared" si="34"/>
        <v>5833.327919855463</v>
      </c>
      <c r="Y157" s="58">
        <f t="shared" si="35"/>
        <v>1699.5097047178983</v>
      </c>
      <c r="Z157" s="59">
        <v>10451.48</v>
      </c>
      <c r="AA157" s="60">
        <f t="shared" si="23"/>
        <v>9336.35279580529</v>
      </c>
      <c r="AB157" s="61"/>
      <c r="AC157" s="63"/>
      <c r="AD157" s="63"/>
      <c r="AE157" s="64"/>
      <c r="AF157" s="64"/>
      <c r="AG157" s="65"/>
      <c r="AH157" s="65"/>
      <c r="AI157" s="65"/>
      <c r="AJ157" s="66"/>
      <c r="AK157" s="67">
        <f t="shared" si="29"/>
        <v>552.154052766362</v>
      </c>
      <c r="AL157" s="56">
        <v>10473.96</v>
      </c>
      <c r="AM157" s="68">
        <f t="shared" si="36"/>
        <v>10083.561743695614</v>
      </c>
      <c r="AN157" s="69"/>
      <c r="AO157" s="70"/>
      <c r="AP157" s="71"/>
      <c r="AQ157" s="71"/>
      <c r="AR157" s="72"/>
      <c r="AS157" s="72"/>
      <c r="AT157" s="44">
        <f t="shared" si="30"/>
        <v>79205.69621684062</v>
      </c>
    </row>
    <row r="158" spans="1:46" s="73" customFormat="1" ht="17.25" customHeight="1">
      <c r="A158" s="41" t="s">
        <v>354</v>
      </c>
      <c r="B158" s="111" t="s">
        <v>355</v>
      </c>
      <c r="C158" s="43">
        <v>9</v>
      </c>
      <c r="D158" s="44">
        <v>369.9</v>
      </c>
      <c r="E158" s="44"/>
      <c r="F158" s="44">
        <v>0</v>
      </c>
      <c r="G158" s="45">
        <v>47450.67</v>
      </c>
      <c r="H158" s="46">
        <v>42988.51</v>
      </c>
      <c r="I158" s="74"/>
      <c r="J158" s="74"/>
      <c r="K158" s="49">
        <f t="shared" si="31"/>
        <v>47450.67</v>
      </c>
      <c r="L158" s="49">
        <f t="shared" si="32"/>
        <v>42988.51</v>
      </c>
      <c r="M158" s="50">
        <f t="shared" si="24"/>
        <v>4462.159999999996</v>
      </c>
      <c r="N158" s="51">
        <v>42746.8</v>
      </c>
      <c r="O158" s="44"/>
      <c r="P158" s="52"/>
      <c r="Q158" s="44"/>
      <c r="R158" s="52"/>
      <c r="S158" s="52"/>
      <c r="T158" s="53">
        <v>3129.36</v>
      </c>
      <c r="U158" s="54"/>
      <c r="V158" s="55">
        <f t="shared" si="33"/>
        <v>3129.36</v>
      </c>
      <c r="W158" s="56">
        <v>4838.17</v>
      </c>
      <c r="X158" s="57">
        <f t="shared" si="34"/>
        <v>5759.908923966314</v>
      </c>
      <c r="Y158" s="58">
        <f t="shared" si="35"/>
        <v>1678.186438267887</v>
      </c>
      <c r="Z158" s="59">
        <v>10320.14</v>
      </c>
      <c r="AA158" s="60">
        <f t="shared" si="23"/>
        <v>9219.015823468759</v>
      </c>
      <c r="AB158" s="61"/>
      <c r="AC158" s="63"/>
      <c r="AD158" s="63"/>
      <c r="AE158" s="64"/>
      <c r="AF158" s="64"/>
      <c r="AG158" s="65"/>
      <c r="AH158" s="65"/>
      <c r="AI158" s="65"/>
      <c r="AJ158" s="66"/>
      <c r="AK158" s="67">
        <f t="shared" si="29"/>
        <v>545.226332403303</v>
      </c>
      <c r="AL158" s="56">
        <v>10342.32</v>
      </c>
      <c r="AM158" s="68">
        <f t="shared" si="36"/>
        <v>9956.828390891129</v>
      </c>
      <c r="AN158" s="69"/>
      <c r="AO158" s="70"/>
      <c r="AP158" s="71"/>
      <c r="AQ158" s="71"/>
      <c r="AR158" s="72"/>
      <c r="AS158" s="72"/>
      <c r="AT158" s="44">
        <f t="shared" si="30"/>
        <v>73035.3259089974</v>
      </c>
    </row>
    <row r="159" spans="1:46" s="73" customFormat="1" ht="17.25" customHeight="1">
      <c r="A159" s="41" t="s">
        <v>356</v>
      </c>
      <c r="B159" s="111" t="s">
        <v>357</v>
      </c>
      <c r="C159" s="43">
        <v>13</v>
      </c>
      <c r="D159" s="44">
        <v>1053.9</v>
      </c>
      <c r="E159" s="44"/>
      <c r="F159" s="44">
        <v>0</v>
      </c>
      <c r="G159" s="45">
        <v>135195.46</v>
      </c>
      <c r="H159" s="46">
        <v>133197.19</v>
      </c>
      <c r="I159" s="74"/>
      <c r="J159" s="74"/>
      <c r="K159" s="49">
        <f t="shared" si="31"/>
        <v>135195.46</v>
      </c>
      <c r="L159" s="49">
        <f t="shared" si="32"/>
        <v>133197.19</v>
      </c>
      <c r="M159" s="50">
        <f t="shared" si="24"/>
        <v>1998.2699999999895</v>
      </c>
      <c r="N159" s="51">
        <v>49963.14</v>
      </c>
      <c r="O159" s="44"/>
      <c r="P159" s="52"/>
      <c r="Q159" s="44"/>
      <c r="R159" s="52"/>
      <c r="S159" s="52"/>
      <c r="T159" s="53">
        <v>8916.1</v>
      </c>
      <c r="U159" s="54"/>
      <c r="V159" s="55">
        <f t="shared" si="33"/>
        <v>8916.1</v>
      </c>
      <c r="W159" s="56">
        <v>13785.24</v>
      </c>
      <c r="X159" s="57">
        <f t="shared" si="34"/>
        <v>16411.520656574157</v>
      </c>
      <c r="Y159" s="58">
        <f t="shared" si="35"/>
        <v>4781.402236524807</v>
      </c>
      <c r="Z159" s="59">
        <v>29404.08</v>
      </c>
      <c r="AA159" s="60">
        <f t="shared" si="23"/>
        <v>26266.787096870194</v>
      </c>
      <c r="AB159" s="61"/>
      <c r="AC159" s="63"/>
      <c r="AD159" s="63"/>
      <c r="AE159" s="64"/>
      <c r="AF159" s="64"/>
      <c r="AG159" s="65"/>
      <c r="AH159" s="65"/>
      <c r="AI159" s="65"/>
      <c r="AJ159" s="66"/>
      <c r="AK159" s="67">
        <f t="shared" si="29"/>
        <v>1553.430742686783</v>
      </c>
      <c r="AL159" s="56">
        <v>29467.32</v>
      </c>
      <c r="AM159" s="68">
        <f t="shared" si="36"/>
        <v>28368.977983612378</v>
      </c>
      <c r="AN159" s="69"/>
      <c r="AO159" s="70"/>
      <c r="AP159" s="71"/>
      <c r="AQ159" s="71"/>
      <c r="AR159" s="72"/>
      <c r="AS159" s="72"/>
      <c r="AT159" s="44">
        <f t="shared" si="30"/>
        <v>136261.35871626833</v>
      </c>
    </row>
    <row r="160" spans="1:46" s="73" customFormat="1" ht="17.25" customHeight="1">
      <c r="A160" s="41" t="s">
        <v>358</v>
      </c>
      <c r="B160" s="111" t="s">
        <v>359</v>
      </c>
      <c r="C160" s="43">
        <v>8</v>
      </c>
      <c r="D160" s="44">
        <v>387</v>
      </c>
      <c r="E160" s="44"/>
      <c r="F160" s="44">
        <v>0</v>
      </c>
      <c r="G160" s="45">
        <v>49597.16</v>
      </c>
      <c r="H160" s="46">
        <v>39309.43</v>
      </c>
      <c r="I160" s="74"/>
      <c r="J160" s="74"/>
      <c r="K160" s="49">
        <f t="shared" si="31"/>
        <v>49597.16</v>
      </c>
      <c r="L160" s="49">
        <f t="shared" si="32"/>
        <v>39309.43</v>
      </c>
      <c r="M160" s="50">
        <f t="shared" si="24"/>
        <v>10287.730000000003</v>
      </c>
      <c r="N160" s="51">
        <v>28413.14</v>
      </c>
      <c r="O160" s="44"/>
      <c r="P160" s="52"/>
      <c r="Q160" s="44"/>
      <c r="R160" s="52"/>
      <c r="S160" s="52"/>
      <c r="T160" s="53">
        <v>3272.61</v>
      </c>
      <c r="U160" s="54"/>
      <c r="V160" s="55">
        <f t="shared" si="33"/>
        <v>3272.61</v>
      </c>
      <c r="W160" s="56">
        <v>5056.28</v>
      </c>
      <c r="X160" s="57">
        <f t="shared" si="34"/>
        <v>6019.571923696851</v>
      </c>
      <c r="Y160" s="58">
        <f t="shared" si="35"/>
        <v>1755.7668332243102</v>
      </c>
      <c r="Z160" s="59">
        <v>10787.46</v>
      </c>
      <c r="AA160" s="60">
        <f t="shared" si="23"/>
        <v>9635.987707102096</v>
      </c>
      <c r="AB160" s="61"/>
      <c r="AC160" s="63"/>
      <c r="AD160" s="63"/>
      <c r="AE160" s="64"/>
      <c r="AF160" s="64"/>
      <c r="AG160" s="65"/>
      <c r="AH160" s="65"/>
      <c r="AI160" s="65"/>
      <c r="AJ160" s="66"/>
      <c r="AK160" s="67">
        <f t="shared" si="29"/>
        <v>570.43144266039</v>
      </c>
      <c r="AL160" s="56">
        <v>10813.03</v>
      </c>
      <c r="AM160" s="68">
        <f t="shared" si="36"/>
        <v>10409.993511664454</v>
      </c>
      <c r="AN160" s="69"/>
      <c r="AO160" s="70"/>
      <c r="AP160" s="71"/>
      <c r="AQ160" s="71"/>
      <c r="AR160" s="72"/>
      <c r="AS160" s="72"/>
      <c r="AT160" s="44">
        <f t="shared" si="30"/>
        <v>60077.5014183481</v>
      </c>
    </row>
    <row r="161" spans="1:46" s="73" customFormat="1" ht="17.25" customHeight="1">
      <c r="A161" s="41" t="s">
        <v>360</v>
      </c>
      <c r="B161" s="111" t="s">
        <v>361</v>
      </c>
      <c r="C161" s="43">
        <v>8</v>
      </c>
      <c r="D161" s="44">
        <v>388.3</v>
      </c>
      <c r="E161" s="44"/>
      <c r="F161" s="44">
        <v>0</v>
      </c>
      <c r="G161" s="45">
        <v>49811.17</v>
      </c>
      <c r="H161" s="46">
        <v>45006.93</v>
      </c>
      <c r="I161" s="74"/>
      <c r="J161" s="74"/>
      <c r="K161" s="49">
        <f t="shared" si="31"/>
        <v>49811.17</v>
      </c>
      <c r="L161" s="49">
        <f t="shared" si="32"/>
        <v>45006.93</v>
      </c>
      <c r="M161" s="50">
        <f t="shared" si="24"/>
        <v>4804.239999999998</v>
      </c>
      <c r="N161" s="51">
        <v>99702.25</v>
      </c>
      <c r="O161" s="44"/>
      <c r="P161" s="52"/>
      <c r="Q161" s="44"/>
      <c r="R161" s="52"/>
      <c r="S161" s="52"/>
      <c r="T161" s="53">
        <v>3285.02</v>
      </c>
      <c r="U161" s="54"/>
      <c r="V161" s="55">
        <f t="shared" si="33"/>
        <v>3285.02</v>
      </c>
      <c r="W161" s="56">
        <v>5079</v>
      </c>
      <c r="X161" s="57">
        <f t="shared" si="34"/>
        <v>6046.620400859189</v>
      </c>
      <c r="Y161" s="58">
        <f t="shared" si="35"/>
        <v>1761.6647579870792</v>
      </c>
      <c r="Z161" s="59">
        <v>10833.59</v>
      </c>
      <c r="AA161" s="60">
        <f t="shared" si="23"/>
        <v>9677.687095838015</v>
      </c>
      <c r="AB161" s="61"/>
      <c r="AC161" s="63"/>
      <c r="AD161" s="63"/>
      <c r="AE161" s="64"/>
      <c r="AF161" s="64"/>
      <c r="AG161" s="65"/>
      <c r="AH161" s="65"/>
      <c r="AI161" s="65"/>
      <c r="AJ161" s="66"/>
      <c r="AK161" s="67">
        <f t="shared" si="29"/>
        <v>572.347620633151</v>
      </c>
      <c r="AL161" s="56">
        <v>10856.88</v>
      </c>
      <c r="AM161" s="68">
        <f t="shared" si="36"/>
        <v>10452.209080795998</v>
      </c>
      <c r="AN161" s="69"/>
      <c r="AO161" s="70"/>
      <c r="AP161" s="71"/>
      <c r="AQ161" s="71"/>
      <c r="AR161" s="72"/>
      <c r="AS161" s="72"/>
      <c r="AT161" s="44">
        <f t="shared" si="30"/>
        <v>131497.79895611343</v>
      </c>
    </row>
    <row r="162" spans="1:46" s="73" customFormat="1" ht="17.25" customHeight="1">
      <c r="A162" s="41" t="s">
        <v>362</v>
      </c>
      <c r="B162" s="42" t="s">
        <v>363</v>
      </c>
      <c r="C162" s="43">
        <v>33</v>
      </c>
      <c r="D162" s="44">
        <v>2615.7</v>
      </c>
      <c r="E162" s="44"/>
      <c r="F162" s="44">
        <v>507.7</v>
      </c>
      <c r="G162" s="45">
        <v>1307740.08</v>
      </c>
      <c r="H162" s="46">
        <v>1033082.41</v>
      </c>
      <c r="I162" s="74"/>
      <c r="J162" s="74"/>
      <c r="K162" s="49">
        <f t="shared" si="31"/>
        <v>1307740.08</v>
      </c>
      <c r="L162" s="49">
        <f t="shared" si="32"/>
        <v>1033082.41</v>
      </c>
      <c r="M162" s="50">
        <f t="shared" si="24"/>
        <v>274657.67000000004</v>
      </c>
      <c r="N162" s="51">
        <v>96715.17</v>
      </c>
      <c r="O162" s="44"/>
      <c r="P162" s="52"/>
      <c r="Q162" s="44"/>
      <c r="R162" s="52"/>
      <c r="S162" s="52"/>
      <c r="T162" s="53">
        <v>22128.81</v>
      </c>
      <c r="U162" s="54"/>
      <c r="V162" s="55">
        <f t="shared" si="33"/>
        <v>22128.81</v>
      </c>
      <c r="W162" s="56">
        <v>34213.44</v>
      </c>
      <c r="X162" s="57">
        <f t="shared" si="34"/>
        <v>40731.57792627916</v>
      </c>
      <c r="Y162" s="58">
        <f t="shared" si="35"/>
        <v>11867.078309211442</v>
      </c>
      <c r="Z162" s="59">
        <v>242475.29</v>
      </c>
      <c r="AA162" s="60">
        <f t="shared" si="23"/>
        <v>178905.4255296036</v>
      </c>
      <c r="AB162" s="61"/>
      <c r="AC162" s="77">
        <v>208416.35</v>
      </c>
      <c r="AD162" s="63">
        <v>29597.73999999999</v>
      </c>
      <c r="AE162" s="64">
        <v>658135.98</v>
      </c>
      <c r="AF162" s="64"/>
      <c r="AG162" s="65">
        <v>133559.06</v>
      </c>
      <c r="AH162" s="65">
        <v>131614.09</v>
      </c>
      <c r="AI162" s="65">
        <v>19328.800799999997</v>
      </c>
      <c r="AJ162" s="66"/>
      <c r="AK162" s="67">
        <f t="shared" si="29"/>
        <v>3855.497479500729</v>
      </c>
      <c r="AL162" s="56">
        <v>73134.84</v>
      </c>
      <c r="AM162" s="68">
        <f t="shared" si="36"/>
        <v>70408.86873305797</v>
      </c>
      <c r="AN162" s="69"/>
      <c r="AO162" s="70"/>
      <c r="AP162" s="71"/>
      <c r="AQ162" s="71">
        <f>(D162+F162)*2.45/31*29</f>
        <v>7158.631290322581</v>
      </c>
      <c r="AR162" s="72"/>
      <c r="AS162" s="72"/>
      <c r="AT162" s="44">
        <f t="shared" si="30"/>
        <v>1612423.0800679757</v>
      </c>
    </row>
    <row r="163" spans="1:46" s="73" customFormat="1" ht="17.25" customHeight="1">
      <c r="A163" s="41" t="s">
        <v>364</v>
      </c>
      <c r="B163" s="111" t="s">
        <v>365</v>
      </c>
      <c r="C163" s="43">
        <v>9</v>
      </c>
      <c r="D163" s="44">
        <v>374.2</v>
      </c>
      <c r="E163" s="44"/>
      <c r="F163" s="44">
        <v>0</v>
      </c>
      <c r="G163" s="45">
        <v>48002.74</v>
      </c>
      <c r="H163" s="46">
        <v>44472.7</v>
      </c>
      <c r="I163" s="74"/>
      <c r="J163" s="74"/>
      <c r="K163" s="49">
        <f t="shared" si="31"/>
        <v>48002.74</v>
      </c>
      <c r="L163" s="49">
        <f t="shared" si="32"/>
        <v>44472.7</v>
      </c>
      <c r="M163" s="50">
        <f t="shared" si="24"/>
        <v>3530.040000000001</v>
      </c>
      <c r="N163" s="51">
        <v>49626.81</v>
      </c>
      <c r="O163" s="44"/>
      <c r="P163" s="52"/>
      <c r="Q163" s="44"/>
      <c r="R163" s="52"/>
      <c r="S163" s="52"/>
      <c r="T163" s="53">
        <v>3165.73</v>
      </c>
      <c r="U163" s="54"/>
      <c r="V163" s="55">
        <f t="shared" si="33"/>
        <v>3165.73</v>
      </c>
      <c r="W163" s="56">
        <v>4894.56</v>
      </c>
      <c r="X163" s="57">
        <f t="shared" si="34"/>
        <v>5827.042006148721</v>
      </c>
      <c r="Y163" s="58">
        <f t="shared" si="35"/>
        <v>1697.694958637046</v>
      </c>
      <c r="Z163" s="59">
        <v>10440.33</v>
      </c>
      <c r="AA163" s="60">
        <f t="shared" si="23"/>
        <v>9326.392957744745</v>
      </c>
      <c r="AB163" s="61"/>
      <c r="AC163" s="63"/>
      <c r="AD163" s="63"/>
      <c r="AE163" s="64"/>
      <c r="AF163" s="64"/>
      <c r="AG163" s="65"/>
      <c r="AH163" s="65"/>
      <c r="AI163" s="65"/>
      <c r="AJ163" s="66"/>
      <c r="AK163" s="67">
        <f t="shared" si="29"/>
        <v>551.564459543974</v>
      </c>
      <c r="AL163" s="56">
        <v>10462.8</v>
      </c>
      <c r="AM163" s="68">
        <f t="shared" si="36"/>
        <v>10072.81771287445</v>
      </c>
      <c r="AN163" s="69"/>
      <c r="AO163" s="70"/>
      <c r="AP163" s="71"/>
      <c r="AQ163" s="71"/>
      <c r="AR163" s="72"/>
      <c r="AS163" s="72"/>
      <c r="AT163" s="44">
        <f t="shared" si="30"/>
        <v>80268.05209494894</v>
      </c>
    </row>
    <row r="164" spans="1:46" s="73" customFormat="1" ht="17.25" customHeight="1">
      <c r="A164" s="41" t="s">
        <v>366</v>
      </c>
      <c r="B164" s="111" t="s">
        <v>367</v>
      </c>
      <c r="C164" s="43">
        <v>12</v>
      </c>
      <c r="D164" s="44">
        <v>377.5</v>
      </c>
      <c r="E164" s="44"/>
      <c r="F164" s="44">
        <v>0</v>
      </c>
      <c r="G164" s="45">
        <v>48426.22</v>
      </c>
      <c r="H164" s="46">
        <v>38510.74</v>
      </c>
      <c r="I164" s="74"/>
      <c r="J164" s="74"/>
      <c r="K164" s="49">
        <f t="shared" si="31"/>
        <v>48426.22</v>
      </c>
      <c r="L164" s="49">
        <f t="shared" si="32"/>
        <v>38510.74</v>
      </c>
      <c r="M164" s="50">
        <f t="shared" si="24"/>
        <v>9915.480000000003</v>
      </c>
      <c r="N164" s="51">
        <v>69497.47</v>
      </c>
      <c r="O164" s="44"/>
      <c r="P164" s="52"/>
      <c r="Q164" s="44"/>
      <c r="R164" s="52"/>
      <c r="S164" s="52"/>
      <c r="T164" s="53">
        <v>3193.64</v>
      </c>
      <c r="U164" s="54"/>
      <c r="V164" s="55">
        <f t="shared" si="33"/>
        <v>3193.64</v>
      </c>
      <c r="W164" s="56">
        <v>4937.88</v>
      </c>
      <c r="X164" s="57">
        <f t="shared" si="34"/>
        <v>5878.6150708790265</v>
      </c>
      <c r="Y164" s="58">
        <f t="shared" si="35"/>
        <v>1712.6666138040753</v>
      </c>
      <c r="Z164" s="59">
        <v>10532.42</v>
      </c>
      <c r="AA164" s="60">
        <f t="shared" si="23"/>
        <v>9408.65829258493</v>
      </c>
      <c r="AB164" s="61"/>
      <c r="AC164" s="63"/>
      <c r="AD164" s="63"/>
      <c r="AE164" s="64"/>
      <c r="AF164" s="64"/>
      <c r="AG164" s="65"/>
      <c r="AH164" s="65"/>
      <c r="AI164" s="65"/>
      <c r="AJ164" s="66"/>
      <c r="AK164" s="67">
        <f t="shared" si="29"/>
        <v>556.428603628675</v>
      </c>
      <c r="AL164" s="56">
        <v>10555.08</v>
      </c>
      <c r="AM164" s="68">
        <f t="shared" si="36"/>
        <v>10161.658139772037</v>
      </c>
      <c r="AN164" s="69"/>
      <c r="AO164" s="70"/>
      <c r="AP164" s="71"/>
      <c r="AQ164" s="71"/>
      <c r="AR164" s="72"/>
      <c r="AS164" s="72"/>
      <c r="AT164" s="44">
        <f t="shared" si="30"/>
        <v>100409.13672066876</v>
      </c>
    </row>
    <row r="165" spans="1:46" s="73" customFormat="1" ht="17.25" customHeight="1">
      <c r="A165" s="41" t="s">
        <v>368</v>
      </c>
      <c r="B165" s="111" t="s">
        <v>369</v>
      </c>
      <c r="C165" s="43">
        <v>15</v>
      </c>
      <c r="D165" s="44">
        <v>864.9</v>
      </c>
      <c r="E165" s="44"/>
      <c r="F165" s="44">
        <v>280</v>
      </c>
      <c r="G165" s="45">
        <v>110949.58</v>
      </c>
      <c r="H165" s="46">
        <v>106073.26</v>
      </c>
      <c r="I165" s="74"/>
      <c r="J165" s="74"/>
      <c r="K165" s="49">
        <f t="shared" si="31"/>
        <v>110949.58</v>
      </c>
      <c r="L165" s="49">
        <f t="shared" si="32"/>
        <v>106073.26</v>
      </c>
      <c r="M165" s="50">
        <f t="shared" si="24"/>
        <v>4876.320000000007</v>
      </c>
      <c r="N165" s="51">
        <v>60127.41</v>
      </c>
      <c r="O165" s="44"/>
      <c r="P165" s="52"/>
      <c r="Q165" s="44"/>
      <c r="R165" s="52"/>
      <c r="S165" s="52"/>
      <c r="T165" s="53">
        <v>7317.04</v>
      </c>
      <c r="U165" s="54"/>
      <c r="V165" s="55">
        <f t="shared" si="33"/>
        <v>7317.04</v>
      </c>
      <c r="W165" s="56">
        <v>11313.12</v>
      </c>
      <c r="X165" s="57">
        <f t="shared" si="34"/>
        <v>13468.427286743085</v>
      </c>
      <c r="Y165" s="58">
        <f t="shared" si="35"/>
        <v>3923.9347133222373</v>
      </c>
      <c r="Z165" s="59">
        <v>24130.86</v>
      </c>
      <c r="AA165" s="60">
        <f t="shared" si="23"/>
        <v>21556.19414767107</v>
      </c>
      <c r="AB165" s="61"/>
      <c r="AC165" s="63"/>
      <c r="AD165" s="63"/>
      <c r="AE165" s="64"/>
      <c r="AF165" s="64"/>
      <c r="AG165" s="65"/>
      <c r="AH165" s="65"/>
      <c r="AI165" s="65"/>
      <c r="AJ165" s="66"/>
      <c r="AK165" s="67">
        <f t="shared" si="29"/>
        <v>1274.847945108453</v>
      </c>
      <c r="AL165" s="56">
        <v>24182.76</v>
      </c>
      <c r="AM165" s="68">
        <f t="shared" si="36"/>
        <v>23281.390571758206</v>
      </c>
      <c r="AN165" s="69"/>
      <c r="AO165" s="70"/>
      <c r="AP165" s="71"/>
      <c r="AQ165" s="71"/>
      <c r="AR165" s="72"/>
      <c r="AS165" s="72"/>
      <c r="AT165" s="44">
        <f t="shared" si="30"/>
        <v>130949.24466460306</v>
      </c>
    </row>
    <row r="166" spans="1:46" s="73" customFormat="1" ht="17.25" customHeight="1">
      <c r="A166" s="41" t="s">
        <v>370</v>
      </c>
      <c r="B166" s="111" t="s">
        <v>371</v>
      </c>
      <c r="C166" s="43">
        <v>9</v>
      </c>
      <c r="D166" s="44">
        <v>388.8</v>
      </c>
      <c r="E166" s="44"/>
      <c r="F166" s="44">
        <v>0</v>
      </c>
      <c r="G166" s="45">
        <v>49875.6</v>
      </c>
      <c r="H166" s="46">
        <v>43366.54</v>
      </c>
      <c r="I166" s="74"/>
      <c r="J166" s="74"/>
      <c r="K166" s="49">
        <f t="shared" si="31"/>
        <v>49875.6</v>
      </c>
      <c r="L166" s="49">
        <f t="shared" si="32"/>
        <v>43366.54</v>
      </c>
      <c r="M166" s="50">
        <f t="shared" si="24"/>
        <v>6509.059999999998</v>
      </c>
      <c r="N166" s="51">
        <v>74408.13</v>
      </c>
      <c r="O166" s="44"/>
      <c r="P166" s="52"/>
      <c r="Q166" s="44"/>
      <c r="R166" s="52"/>
      <c r="S166" s="52"/>
      <c r="T166" s="53">
        <v>3289.25</v>
      </c>
      <c r="U166" s="54"/>
      <c r="V166" s="55">
        <f t="shared" si="33"/>
        <v>3289.25</v>
      </c>
      <c r="W166" s="56">
        <v>5085.6</v>
      </c>
      <c r="X166" s="57">
        <f t="shared" si="34"/>
        <v>6054.477792992617</v>
      </c>
      <c r="Y166" s="58">
        <f t="shared" si="35"/>
        <v>1763.9331905881443</v>
      </c>
      <c r="Z166" s="59">
        <v>10847.59</v>
      </c>
      <c r="AA166" s="60">
        <f t="shared" si="23"/>
        <v>9690.195839048261</v>
      </c>
      <c r="AB166" s="61"/>
      <c r="AC166" s="63"/>
      <c r="AD166" s="63"/>
      <c r="AE166" s="64"/>
      <c r="AF166" s="64"/>
      <c r="AG166" s="65"/>
      <c r="AH166" s="65"/>
      <c r="AI166" s="65"/>
      <c r="AJ166" s="66"/>
      <c r="AK166" s="67">
        <f t="shared" si="29"/>
        <v>573.084612161136</v>
      </c>
      <c r="AL166" s="56">
        <v>10870.92</v>
      </c>
      <c r="AM166" s="68">
        <f t="shared" si="36"/>
        <v>10465.725764732302</v>
      </c>
      <c r="AN166" s="69"/>
      <c r="AO166" s="70"/>
      <c r="AP166" s="71"/>
      <c r="AQ166" s="71"/>
      <c r="AR166" s="72"/>
      <c r="AS166" s="72"/>
      <c r="AT166" s="44">
        <f t="shared" si="30"/>
        <v>106244.79719952247</v>
      </c>
    </row>
    <row r="167" spans="1:46" s="73" customFormat="1" ht="17.25" customHeight="1">
      <c r="A167" s="41" t="s">
        <v>372</v>
      </c>
      <c r="B167" s="111" t="s">
        <v>373</v>
      </c>
      <c r="C167" s="43">
        <v>8</v>
      </c>
      <c r="D167" s="44">
        <v>384.6</v>
      </c>
      <c r="E167" s="44"/>
      <c r="F167" s="44">
        <v>0</v>
      </c>
      <c r="G167" s="45">
        <v>49336.45</v>
      </c>
      <c r="H167" s="46">
        <v>48868.3</v>
      </c>
      <c r="I167" s="74"/>
      <c r="J167" s="74"/>
      <c r="K167" s="49">
        <f t="shared" si="31"/>
        <v>49336.45</v>
      </c>
      <c r="L167" s="49">
        <f t="shared" si="32"/>
        <v>48868.3</v>
      </c>
      <c r="M167" s="50">
        <f t="shared" si="24"/>
        <v>468.1499999999942</v>
      </c>
      <c r="N167" s="51">
        <v>51724.62</v>
      </c>
      <c r="O167" s="44"/>
      <c r="P167" s="52"/>
      <c r="Q167" s="44"/>
      <c r="R167" s="52"/>
      <c r="S167" s="52"/>
      <c r="T167" s="53">
        <v>3253.71</v>
      </c>
      <c r="U167" s="54"/>
      <c r="V167" s="55">
        <f t="shared" si="33"/>
        <v>3253.71</v>
      </c>
      <c r="W167" s="56">
        <v>5030.76</v>
      </c>
      <c r="X167" s="57">
        <f t="shared" si="34"/>
        <v>5989.190007447603</v>
      </c>
      <c r="Y167" s="58">
        <f t="shared" si="35"/>
        <v>1744.8783567391984</v>
      </c>
      <c r="Z167" s="59">
        <v>10730.26</v>
      </c>
      <c r="AA167" s="60">
        <f t="shared" si="23"/>
        <v>9585.37704122351</v>
      </c>
      <c r="AB167" s="61"/>
      <c r="AC167" s="63"/>
      <c r="AD167" s="63"/>
      <c r="AE167" s="64"/>
      <c r="AF167" s="64"/>
      <c r="AG167" s="65"/>
      <c r="AH167" s="65"/>
      <c r="AI167" s="65"/>
      <c r="AJ167" s="66"/>
      <c r="AK167" s="67">
        <f t="shared" si="29"/>
        <v>566.893883326062</v>
      </c>
      <c r="AL167" s="56">
        <v>10753.32</v>
      </c>
      <c r="AM167" s="68">
        <f t="shared" si="36"/>
        <v>10352.509095864118</v>
      </c>
      <c r="AN167" s="69"/>
      <c r="AO167" s="70"/>
      <c r="AP167" s="71"/>
      <c r="AQ167" s="71"/>
      <c r="AR167" s="72"/>
      <c r="AS167" s="72"/>
      <c r="AT167" s="44">
        <f t="shared" si="30"/>
        <v>83217.17838460048</v>
      </c>
    </row>
    <row r="168" spans="1:46" s="73" customFormat="1" ht="17.25" customHeight="1">
      <c r="A168" s="41" t="s">
        <v>374</v>
      </c>
      <c r="B168" s="111" t="s">
        <v>375</v>
      </c>
      <c r="C168" s="43">
        <v>21</v>
      </c>
      <c r="D168" s="44">
        <v>1047.2</v>
      </c>
      <c r="E168" s="44"/>
      <c r="F168" s="44">
        <v>0</v>
      </c>
      <c r="G168" s="45">
        <v>134271.12</v>
      </c>
      <c r="H168" s="46">
        <v>144669.68</v>
      </c>
      <c r="I168" s="74"/>
      <c r="J168" s="74"/>
      <c r="K168" s="49">
        <f t="shared" si="31"/>
        <v>134271.12</v>
      </c>
      <c r="L168" s="49">
        <f t="shared" si="32"/>
        <v>144669.68</v>
      </c>
      <c r="M168" s="50">
        <f t="shared" si="24"/>
        <v>-10398.559999999998</v>
      </c>
      <c r="N168" s="51">
        <v>91448.05</v>
      </c>
      <c r="O168" s="44"/>
      <c r="P168" s="52"/>
      <c r="Q168" s="44"/>
      <c r="R168" s="52"/>
      <c r="S168" s="52"/>
      <c r="T168" s="53">
        <v>8855.1</v>
      </c>
      <c r="U168" s="54"/>
      <c r="V168" s="55">
        <f t="shared" si="33"/>
        <v>8855.1</v>
      </c>
      <c r="W168" s="56">
        <v>13690.95</v>
      </c>
      <c r="X168" s="57">
        <f t="shared" si="34"/>
        <v>16299.26709532253</v>
      </c>
      <c r="Y168" s="58">
        <f t="shared" si="35"/>
        <v>4751.005239670537</v>
      </c>
      <c r="Z168" s="59">
        <v>29203.04</v>
      </c>
      <c r="AA168" s="60">
        <f t="shared" si="23"/>
        <v>26086.494268595743</v>
      </c>
      <c r="AB168" s="61"/>
      <c r="AC168" s="63"/>
      <c r="AD168" s="63"/>
      <c r="AE168" s="64"/>
      <c r="AF168" s="64"/>
      <c r="AG168" s="65"/>
      <c r="AH168" s="65"/>
      <c r="AI168" s="65"/>
      <c r="AJ168" s="66"/>
      <c r="AK168" s="67">
        <f t="shared" si="29"/>
        <v>1543.5550562117842</v>
      </c>
      <c r="AL168" s="56">
        <v>29265.87</v>
      </c>
      <c r="AM168" s="68">
        <f t="shared" si="36"/>
        <v>28175.036674569048</v>
      </c>
      <c r="AN168" s="69"/>
      <c r="AO168" s="70"/>
      <c r="AP168" s="71"/>
      <c r="AQ168" s="71"/>
      <c r="AR168" s="72"/>
      <c r="AS168" s="72"/>
      <c r="AT168" s="44">
        <f t="shared" si="30"/>
        <v>177158.50833436963</v>
      </c>
    </row>
    <row r="169" spans="1:46" s="73" customFormat="1" ht="17.25" customHeight="1">
      <c r="A169" s="41" t="s">
        <v>376</v>
      </c>
      <c r="B169" s="111" t="s">
        <v>377</v>
      </c>
      <c r="C169" s="43">
        <v>15</v>
      </c>
      <c r="D169" s="44">
        <v>879.1</v>
      </c>
      <c r="E169" s="44"/>
      <c r="F169" s="44">
        <v>375.8</v>
      </c>
      <c r="G169" s="45">
        <v>112886.64</v>
      </c>
      <c r="H169" s="46">
        <v>106984.48</v>
      </c>
      <c r="I169" s="74"/>
      <c r="J169" s="74"/>
      <c r="K169" s="49">
        <f t="shared" si="31"/>
        <v>112886.64</v>
      </c>
      <c r="L169" s="49">
        <f t="shared" si="32"/>
        <v>106984.48</v>
      </c>
      <c r="M169" s="50">
        <f t="shared" si="24"/>
        <v>5902.1600000000035</v>
      </c>
      <c r="N169" s="51">
        <v>121447.37</v>
      </c>
      <c r="O169" s="44"/>
      <c r="P169" s="52"/>
      <c r="Q169" s="44"/>
      <c r="R169" s="52"/>
      <c r="S169" s="52"/>
      <c r="T169" s="53">
        <v>7444.8</v>
      </c>
      <c r="U169" s="54"/>
      <c r="V169" s="55">
        <f t="shared" si="33"/>
        <v>7444.8</v>
      </c>
      <c r="W169" s="56">
        <v>11510.4</v>
      </c>
      <c r="X169" s="57">
        <f t="shared" si="34"/>
        <v>13703.291880694942</v>
      </c>
      <c r="Y169" s="58">
        <f t="shared" si="35"/>
        <v>3988.3581991924834</v>
      </c>
      <c r="Z169" s="59">
        <v>24552.12</v>
      </c>
      <c r="AA169" s="60">
        <f t="shared" si="23"/>
        <v>21933.756914263504</v>
      </c>
      <c r="AB169" s="61"/>
      <c r="AC169" s="63"/>
      <c r="AD169" s="63"/>
      <c r="AE169" s="64"/>
      <c r="AF169" s="64"/>
      <c r="AG169" s="65"/>
      <c r="AH169" s="65"/>
      <c r="AI169" s="65"/>
      <c r="AJ169" s="66"/>
      <c r="AK169" s="67">
        <f t="shared" si="29"/>
        <v>1295.778504503227</v>
      </c>
      <c r="AL169" s="56">
        <v>24604.92</v>
      </c>
      <c r="AM169" s="68">
        <f t="shared" si="36"/>
        <v>23687.815307552362</v>
      </c>
      <c r="AN169" s="69"/>
      <c r="AO169" s="70"/>
      <c r="AP169" s="71"/>
      <c r="AQ169" s="71"/>
      <c r="AR169" s="72"/>
      <c r="AS169" s="72">
        <v>1471.15</v>
      </c>
      <c r="AT169" s="44">
        <f t="shared" si="30"/>
        <v>194972.3208062065</v>
      </c>
    </row>
    <row r="170" spans="1:46" s="73" customFormat="1" ht="17.25" customHeight="1">
      <c r="A170" s="41" t="s">
        <v>378</v>
      </c>
      <c r="B170" s="42" t="s">
        <v>379</v>
      </c>
      <c r="C170" s="43">
        <v>166</v>
      </c>
      <c r="D170" s="44">
        <v>7646.3</v>
      </c>
      <c r="E170" s="44"/>
      <c r="F170" s="44">
        <v>1444.4</v>
      </c>
      <c r="G170" s="45">
        <v>2490418.93</v>
      </c>
      <c r="H170" s="46">
        <v>2136436.24</v>
      </c>
      <c r="I170" s="74"/>
      <c r="J170" s="74"/>
      <c r="K170" s="49">
        <f t="shared" si="31"/>
        <v>2490418.93</v>
      </c>
      <c r="L170" s="49">
        <f t="shared" si="32"/>
        <v>2136436.24</v>
      </c>
      <c r="M170" s="50">
        <f t="shared" si="24"/>
        <v>353982.68999999994</v>
      </c>
      <c r="N170" s="51">
        <v>830140.68</v>
      </c>
      <c r="O170" s="44">
        <v>336663.3</v>
      </c>
      <c r="P170" s="52">
        <f>D170*3.67*12</f>
        <v>336743.05199999997</v>
      </c>
      <c r="Q170" s="44"/>
      <c r="R170" s="52">
        <v>16000</v>
      </c>
      <c r="S170" s="52">
        <v>3117.93</v>
      </c>
      <c r="T170" s="53">
        <v>64672.39</v>
      </c>
      <c r="U170" s="54"/>
      <c r="V170" s="55">
        <f t="shared" si="33"/>
        <v>64672.39</v>
      </c>
      <c r="W170" s="56">
        <v>132639.96</v>
      </c>
      <c r="X170" s="57">
        <f t="shared" si="34"/>
        <v>157909.723982112</v>
      </c>
      <c r="Y170" s="58">
        <f t="shared" si="35"/>
        <v>34690.23239504662</v>
      </c>
      <c r="Z170" s="59">
        <v>307639.68</v>
      </c>
      <c r="AA170" s="60">
        <f t="shared" si="23"/>
        <v>248000.96836545583</v>
      </c>
      <c r="AB170" s="61"/>
      <c r="AC170" s="77">
        <v>420660.44</v>
      </c>
      <c r="AD170" s="63">
        <v>21274.96000000002</v>
      </c>
      <c r="AE170" s="64">
        <v>847526.62</v>
      </c>
      <c r="AF170" s="64"/>
      <c r="AG170" s="65">
        <v>191804.95</v>
      </c>
      <c r="AH170" s="65">
        <v>179572.3</v>
      </c>
      <c r="AI170" s="65">
        <v>12139.013599999977</v>
      </c>
      <c r="AJ170" s="66"/>
      <c r="AK170" s="67">
        <f t="shared" si="29"/>
        <v>11270.516640863412</v>
      </c>
      <c r="AL170" s="56">
        <v>180715.83</v>
      </c>
      <c r="AM170" s="68">
        <f t="shared" si="36"/>
        <v>173979.96840432848</v>
      </c>
      <c r="AN170" s="56">
        <v>102134.27</v>
      </c>
      <c r="AO170" s="70">
        <f>AN170*97.183145036/100</f>
        <v>99257.29574555984</v>
      </c>
      <c r="AP170" s="71"/>
      <c r="AQ170" s="71">
        <f>(D170+F170)*2.45/31*29</f>
        <v>20835.29790322581</v>
      </c>
      <c r="AR170" s="72"/>
      <c r="AS170" s="72"/>
      <c r="AT170" s="44">
        <f t="shared" si="30"/>
        <v>3669596.3390365923</v>
      </c>
    </row>
    <row r="171" spans="1:46" s="73" customFormat="1" ht="17.25" customHeight="1">
      <c r="A171" s="41" t="s">
        <v>380</v>
      </c>
      <c r="B171" s="42" t="s">
        <v>381</v>
      </c>
      <c r="C171" s="43">
        <v>127</v>
      </c>
      <c r="D171" s="44">
        <v>2574.2</v>
      </c>
      <c r="E171" s="44"/>
      <c r="F171" s="44"/>
      <c r="G171" s="45">
        <v>44019.12</v>
      </c>
      <c r="H171" s="46">
        <v>13299.64</v>
      </c>
      <c r="I171" s="74"/>
      <c r="J171" s="74"/>
      <c r="K171" s="49">
        <f t="shared" si="31"/>
        <v>44019.12</v>
      </c>
      <c r="L171" s="49">
        <f t="shared" si="32"/>
        <v>13299.64</v>
      </c>
      <c r="M171" s="50">
        <f t="shared" si="24"/>
        <v>30719.480000000003</v>
      </c>
      <c r="N171" s="51">
        <v>188414.68</v>
      </c>
      <c r="O171" s="44"/>
      <c r="P171" s="52"/>
      <c r="Q171" s="44"/>
      <c r="R171" s="52"/>
      <c r="S171" s="52"/>
      <c r="T171" s="53">
        <v>1956.44</v>
      </c>
      <c r="U171" s="54"/>
      <c r="V171" s="55">
        <f t="shared" si="33"/>
        <v>1956.44</v>
      </c>
      <c r="W171" s="56">
        <v>2805.85</v>
      </c>
      <c r="X171" s="57">
        <f t="shared" si="34"/>
        <v>3340.403593571718</v>
      </c>
      <c r="Y171" s="58">
        <f t="shared" si="35"/>
        <v>11678.798403323046</v>
      </c>
      <c r="Z171" s="59">
        <v>17169.97</v>
      </c>
      <c r="AA171" s="60">
        <f t="shared" si="23"/>
        <v>12614.972057576813</v>
      </c>
      <c r="AB171" s="61"/>
      <c r="AC171" s="63"/>
      <c r="AD171" s="63"/>
      <c r="AE171" s="64"/>
      <c r="AF171" s="64"/>
      <c r="AG171" s="65"/>
      <c r="AH171" s="65"/>
      <c r="AI171" s="65"/>
      <c r="AJ171" s="66"/>
      <c r="AK171" s="67">
        <f t="shared" si="29"/>
        <v>3794.3271826779737</v>
      </c>
      <c r="AL171" s="56">
        <v>5997.99</v>
      </c>
      <c r="AM171" s="68">
        <f t="shared" si="36"/>
        <v>5774.425575720059</v>
      </c>
      <c r="AN171" s="69"/>
      <c r="AO171" s="70"/>
      <c r="AP171" s="71">
        <v>2573.9</v>
      </c>
      <c r="AQ171" s="71">
        <f>AP171*2.45/31*29</f>
        <v>5899.212741935485</v>
      </c>
      <c r="AR171" s="72"/>
      <c r="AS171" s="72"/>
      <c r="AT171" s="44">
        <f t="shared" si="30"/>
        <v>233473.2595548051</v>
      </c>
    </row>
    <row r="172" spans="1:46" s="73" customFormat="1" ht="17.25" customHeight="1">
      <c r="A172" s="41" t="s">
        <v>382</v>
      </c>
      <c r="B172" s="42" t="s">
        <v>383</v>
      </c>
      <c r="C172" s="43">
        <v>127</v>
      </c>
      <c r="D172" s="44">
        <v>2460.52</v>
      </c>
      <c r="E172" s="44"/>
      <c r="F172" s="44"/>
      <c r="G172" s="45">
        <v>42073.53</v>
      </c>
      <c r="H172" s="46">
        <v>8312.54</v>
      </c>
      <c r="I172" s="74"/>
      <c r="J172" s="74"/>
      <c r="K172" s="49">
        <f t="shared" si="31"/>
        <v>42073.53</v>
      </c>
      <c r="L172" s="49">
        <f t="shared" si="32"/>
        <v>8312.54</v>
      </c>
      <c r="M172" s="50">
        <f t="shared" si="24"/>
        <v>33760.99</v>
      </c>
      <c r="N172" s="51">
        <v>76638.45</v>
      </c>
      <c r="O172" s="44"/>
      <c r="P172" s="52"/>
      <c r="Q172" s="44"/>
      <c r="R172" s="52"/>
      <c r="S172" s="52"/>
      <c r="T172" s="53">
        <v>1869.85</v>
      </c>
      <c r="U172" s="54"/>
      <c r="V172" s="55">
        <f t="shared" si="33"/>
        <v>1869.85</v>
      </c>
      <c r="W172" s="56">
        <v>2681.97</v>
      </c>
      <c r="X172" s="57">
        <f t="shared" si="34"/>
        <v>3192.9227242552315</v>
      </c>
      <c r="Y172" s="58">
        <f t="shared" si="35"/>
        <v>11163.04756714491</v>
      </c>
      <c r="Z172" s="59">
        <v>16411.06</v>
      </c>
      <c r="AA172" s="60">
        <f t="shared" si="23"/>
        <v>12057.25429923226</v>
      </c>
      <c r="AB172" s="61"/>
      <c r="AC172" s="63"/>
      <c r="AD172" s="63"/>
      <c r="AE172" s="64"/>
      <c r="AF172" s="64"/>
      <c r="AG172" s="65"/>
      <c r="AH172" s="65"/>
      <c r="AI172" s="65"/>
      <c r="AJ172" s="66"/>
      <c r="AK172" s="67">
        <f t="shared" si="29"/>
        <v>3626.7647888753045</v>
      </c>
      <c r="AL172" s="56">
        <v>5732.92</v>
      </c>
      <c r="AM172" s="68">
        <f t="shared" si="36"/>
        <v>5519.235589181883</v>
      </c>
      <c r="AN172" s="69"/>
      <c r="AO172" s="70"/>
      <c r="AP172" s="71"/>
      <c r="AQ172" s="71">
        <f>(D172+F172)*2.45/31*29</f>
        <v>5639.353096774194</v>
      </c>
      <c r="AR172" s="72"/>
      <c r="AS172" s="72"/>
      <c r="AT172" s="44">
        <f t="shared" si="30"/>
        <v>119706.87806546378</v>
      </c>
    </row>
    <row r="173" spans="1:46" s="73" customFormat="1" ht="17.25" customHeight="1">
      <c r="A173" s="41" t="s">
        <v>384</v>
      </c>
      <c r="B173" s="111" t="s">
        <v>385</v>
      </c>
      <c r="C173" s="43">
        <v>141</v>
      </c>
      <c r="D173" s="44">
        <v>2839.5</v>
      </c>
      <c r="E173" s="44"/>
      <c r="F173" s="44">
        <v>38</v>
      </c>
      <c r="G173" s="45">
        <v>202371.67</v>
      </c>
      <c r="H173" s="46">
        <v>130490.95</v>
      </c>
      <c r="I173" s="74"/>
      <c r="J173" s="74"/>
      <c r="K173" s="49">
        <f t="shared" si="31"/>
        <v>202371.67</v>
      </c>
      <c r="L173" s="49">
        <f t="shared" si="32"/>
        <v>130490.95</v>
      </c>
      <c r="M173" s="50">
        <f t="shared" si="24"/>
        <v>71880.72000000002</v>
      </c>
      <c r="N173" s="51">
        <v>165745.58</v>
      </c>
      <c r="O173" s="44"/>
      <c r="P173" s="52"/>
      <c r="Q173" s="44"/>
      <c r="R173" s="52"/>
      <c r="S173" s="52"/>
      <c r="T173" s="53">
        <v>18047.83</v>
      </c>
      <c r="U173" s="54"/>
      <c r="V173" s="55">
        <f t="shared" si="33"/>
        <v>18047.83</v>
      </c>
      <c r="W173" s="56">
        <v>21795.69</v>
      </c>
      <c r="X173" s="57">
        <f t="shared" si="34"/>
        <v>25948.07320433208</v>
      </c>
      <c r="Y173" s="58">
        <f t="shared" si="35"/>
        <v>12882.428741448137</v>
      </c>
      <c r="Z173" s="59">
        <v>23460.43</v>
      </c>
      <c r="AA173" s="60">
        <f t="shared" si="23"/>
        <v>20519.42809498509</v>
      </c>
      <c r="AB173" s="61"/>
      <c r="AC173" s="63"/>
      <c r="AD173" s="63"/>
      <c r="AE173" s="64"/>
      <c r="AF173" s="64"/>
      <c r="AG173" s="65"/>
      <c r="AH173" s="65"/>
      <c r="AI173" s="65"/>
      <c r="AJ173" s="66"/>
      <c r="AK173" s="67">
        <f>D173*0.05*12</f>
        <v>1703.6999999999998</v>
      </c>
      <c r="AL173" s="56">
        <v>39168.36</v>
      </c>
      <c r="AM173" s="68">
        <f t="shared" si="36"/>
        <v>37708.42894753251</v>
      </c>
      <c r="AN173" s="56"/>
      <c r="AO173" s="68"/>
      <c r="AP173" s="109"/>
      <c r="AQ173" s="109"/>
      <c r="AR173" s="114"/>
      <c r="AS173" s="114"/>
      <c r="AT173" s="44">
        <f t="shared" si="30"/>
        <v>282555.4689882978</v>
      </c>
    </row>
    <row r="174" spans="1:46" s="73" customFormat="1" ht="17.25" customHeight="1">
      <c r="A174" s="41" t="s">
        <v>386</v>
      </c>
      <c r="B174" s="42" t="s">
        <v>387</v>
      </c>
      <c r="C174" s="43">
        <v>140</v>
      </c>
      <c r="D174" s="44">
        <v>2565.1</v>
      </c>
      <c r="E174" s="44"/>
      <c r="F174" s="44">
        <v>26.6</v>
      </c>
      <c r="G174" s="45">
        <v>210227.73</v>
      </c>
      <c r="H174" s="46">
        <v>129508.06</v>
      </c>
      <c r="I174" s="74"/>
      <c r="J174" s="74"/>
      <c r="K174" s="49">
        <f t="shared" si="31"/>
        <v>210227.73</v>
      </c>
      <c r="L174" s="49">
        <f t="shared" si="32"/>
        <v>129508.06</v>
      </c>
      <c r="M174" s="50">
        <f t="shared" si="24"/>
        <v>80719.67000000001</v>
      </c>
      <c r="N174" s="51">
        <v>210447.75</v>
      </c>
      <c r="O174" s="44"/>
      <c r="P174" s="52"/>
      <c r="Q174" s="44"/>
      <c r="R174" s="52"/>
      <c r="S174" s="52"/>
      <c r="T174" s="53">
        <v>16808.56</v>
      </c>
      <c r="U174" s="54"/>
      <c r="V174" s="55">
        <f t="shared" si="33"/>
        <v>16808.56</v>
      </c>
      <c r="W174" s="56">
        <v>20741.16</v>
      </c>
      <c r="X174" s="57">
        <f t="shared" si="34"/>
        <v>24692.640518504548</v>
      </c>
      <c r="Y174" s="58">
        <f t="shared" si="35"/>
        <v>11637.512929983664</v>
      </c>
      <c r="Z174" s="59">
        <v>36430.88</v>
      </c>
      <c r="AA174" s="60">
        <f t="shared" si="23"/>
        <v>32907.52753714197</v>
      </c>
      <c r="AB174" s="61"/>
      <c r="AC174" s="63"/>
      <c r="AD174" s="63"/>
      <c r="AE174" s="64"/>
      <c r="AF174" s="64"/>
      <c r="AG174" s="65"/>
      <c r="AH174" s="65"/>
      <c r="AI174" s="65"/>
      <c r="AJ174" s="66"/>
      <c r="AK174" s="67">
        <f>D174*0.05*12</f>
        <v>1539.06</v>
      </c>
      <c r="AL174" s="56">
        <v>38226.69</v>
      </c>
      <c r="AM174" s="68">
        <f t="shared" si="36"/>
        <v>36801.85802429184</v>
      </c>
      <c r="AN174" s="56"/>
      <c r="AO174" s="68"/>
      <c r="AP174" s="109">
        <v>2541.9</v>
      </c>
      <c r="AQ174" s="109">
        <f>(AP174+F174)*2.45/31*29</f>
        <v>5886.836290322582</v>
      </c>
      <c r="AR174" s="114"/>
      <c r="AS174" s="114"/>
      <c r="AT174" s="44">
        <f t="shared" si="30"/>
        <v>340721.74530024466</v>
      </c>
    </row>
    <row r="175" spans="1:46" s="73" customFormat="1" ht="17.25" customHeight="1">
      <c r="A175" s="41" t="s">
        <v>388</v>
      </c>
      <c r="B175" s="42" t="s">
        <v>389</v>
      </c>
      <c r="C175" s="43">
        <v>61</v>
      </c>
      <c r="D175" s="44">
        <v>3162.3</v>
      </c>
      <c r="E175" s="44"/>
      <c r="F175" s="44">
        <v>815.8</v>
      </c>
      <c r="G175" s="45">
        <v>742192.01</v>
      </c>
      <c r="H175" s="46">
        <v>626940.44</v>
      </c>
      <c r="I175" s="74"/>
      <c r="J175" s="74"/>
      <c r="K175" s="49">
        <f t="shared" si="31"/>
        <v>742192.01</v>
      </c>
      <c r="L175" s="49">
        <f t="shared" si="32"/>
        <v>626940.44</v>
      </c>
      <c r="M175" s="50">
        <f t="shared" si="24"/>
        <v>115251.57000000007</v>
      </c>
      <c r="N175" s="51">
        <v>196370.3</v>
      </c>
      <c r="O175" s="44">
        <v>138825.36</v>
      </c>
      <c r="P175" s="52">
        <f>D175*3.67*12</f>
        <v>139267.69199999998</v>
      </c>
      <c r="Q175" s="44"/>
      <c r="R175" s="52">
        <v>32000</v>
      </c>
      <c r="S175" s="52">
        <v>1558.96</v>
      </c>
      <c r="T175" s="53">
        <v>43133.86</v>
      </c>
      <c r="U175" s="54"/>
      <c r="V175" s="55">
        <f t="shared" si="33"/>
        <v>43133.86</v>
      </c>
      <c r="W175" s="56">
        <v>44304.32</v>
      </c>
      <c r="X175" s="57">
        <f t="shared" si="34"/>
        <v>52744.911431028515</v>
      </c>
      <c r="Y175" s="58">
        <f t="shared" si="35"/>
        <v>14346.928828695702</v>
      </c>
      <c r="Z175" s="59">
        <v>136042.55</v>
      </c>
      <c r="AA175" s="60">
        <f t="shared" si="23"/>
        <v>106401.03020541836</v>
      </c>
      <c r="AB175" s="61"/>
      <c r="AC175" s="77">
        <v>31417.24</v>
      </c>
      <c r="AD175" s="63">
        <v>11769.16</v>
      </c>
      <c r="AE175" s="64">
        <v>151963.05</v>
      </c>
      <c r="AF175" s="64">
        <v>4051.282736</v>
      </c>
      <c r="AG175" s="65">
        <v>20732.399999999998</v>
      </c>
      <c r="AH175" s="65">
        <v>35539.61</v>
      </c>
      <c r="AI175" s="65">
        <v>2744.0200000000004</v>
      </c>
      <c r="AJ175" s="66"/>
      <c r="AK175" s="67">
        <f aca="true" t="shared" si="37" ref="AK175:AK269">D175*1.47398305597</f>
        <v>4661.1766178939315</v>
      </c>
      <c r="AL175" s="56">
        <v>74061.46</v>
      </c>
      <c r="AM175" s="68">
        <f t="shared" si="36"/>
        <v>71300.9506183185</v>
      </c>
      <c r="AN175" s="56">
        <v>39022.76</v>
      </c>
      <c r="AO175" s="70">
        <f>AN175*97.183145036/100</f>
        <v>37923.54544785019</v>
      </c>
      <c r="AP175" s="71"/>
      <c r="AQ175" s="71">
        <f>(D175+F175)*2.45/31*29</f>
        <v>9117.548548387098</v>
      </c>
      <c r="AR175" s="72"/>
      <c r="AS175" s="72"/>
      <c r="AT175" s="44">
        <f t="shared" si="30"/>
        <v>967043.6664335923</v>
      </c>
    </row>
    <row r="176" spans="1:46" s="73" customFormat="1" ht="17.25" customHeight="1">
      <c r="A176" s="41" t="s">
        <v>390</v>
      </c>
      <c r="B176" s="42" t="s">
        <v>391</v>
      </c>
      <c r="C176" s="43">
        <v>72</v>
      </c>
      <c r="D176" s="44">
        <v>3774.1</v>
      </c>
      <c r="E176" s="44"/>
      <c r="F176" s="44">
        <v>0</v>
      </c>
      <c r="G176" s="45">
        <v>1280494.55</v>
      </c>
      <c r="H176" s="46">
        <v>1174991.53</v>
      </c>
      <c r="I176" s="74"/>
      <c r="J176" s="74"/>
      <c r="K176" s="49">
        <f t="shared" si="31"/>
        <v>1280494.55</v>
      </c>
      <c r="L176" s="49">
        <f t="shared" si="32"/>
        <v>1174991.53</v>
      </c>
      <c r="M176" s="50">
        <f t="shared" si="24"/>
        <v>105503.02000000002</v>
      </c>
      <c r="N176" s="51">
        <v>236309.12</v>
      </c>
      <c r="O176" s="44">
        <v>166211.52</v>
      </c>
      <c r="P176" s="52">
        <f>D176*3.67*12</f>
        <v>166211.364</v>
      </c>
      <c r="Q176" s="44"/>
      <c r="R176" s="52">
        <v>32000</v>
      </c>
      <c r="S176" s="52">
        <v>1558.96</v>
      </c>
      <c r="T176" s="53">
        <v>31928.9</v>
      </c>
      <c r="U176" s="54"/>
      <c r="V176" s="55">
        <f t="shared" si="33"/>
        <v>31928.9</v>
      </c>
      <c r="W176" s="56">
        <v>49365.6</v>
      </c>
      <c r="X176" s="57">
        <f t="shared" si="34"/>
        <v>58770.435924523415</v>
      </c>
      <c r="Y176" s="58">
        <f t="shared" si="35"/>
        <v>17122.582959358835</v>
      </c>
      <c r="Z176" s="59">
        <v>268338.71</v>
      </c>
      <c r="AA176" s="60">
        <f t="shared" si="23"/>
        <v>192256.20522936367</v>
      </c>
      <c r="AB176" s="61"/>
      <c r="AC176" s="77">
        <v>207134.21999999997</v>
      </c>
      <c r="AD176" s="63">
        <v>19675.780000000028</v>
      </c>
      <c r="AE176" s="64">
        <v>349073.21</v>
      </c>
      <c r="AF176" s="64">
        <v>34336.9842708</v>
      </c>
      <c r="AG176" s="65">
        <v>58559.79</v>
      </c>
      <c r="AH176" s="65">
        <v>85767.4</v>
      </c>
      <c r="AI176" s="65">
        <v>4913.915599999993</v>
      </c>
      <c r="AJ176" s="66"/>
      <c r="AK176" s="67">
        <f t="shared" si="37"/>
        <v>5562.959451536377</v>
      </c>
      <c r="AL176" s="56">
        <v>89219.88</v>
      </c>
      <c r="AM176" s="68">
        <f t="shared" si="36"/>
        <v>85894.36743553667</v>
      </c>
      <c r="AN176" s="56">
        <v>50421.96</v>
      </c>
      <c r="AO176" s="70">
        <f>AN176*97.183145036/100</f>
        <v>49001.6465167939</v>
      </c>
      <c r="AP176" s="71"/>
      <c r="AQ176" s="71">
        <f>(D176+F176)*2.45/31*29</f>
        <v>8649.99370967742</v>
      </c>
      <c r="AR176" s="72"/>
      <c r="AS176" s="72"/>
      <c r="AT176" s="44">
        <f t="shared" si="30"/>
        <v>1644727.83509759</v>
      </c>
    </row>
    <row r="177" spans="1:46" s="73" customFormat="1" ht="17.25" customHeight="1">
      <c r="A177" s="41" t="s">
        <v>392</v>
      </c>
      <c r="B177" s="42" t="s">
        <v>393</v>
      </c>
      <c r="C177" s="43">
        <v>102</v>
      </c>
      <c r="D177" s="44">
        <v>5512.47</v>
      </c>
      <c r="E177" s="44"/>
      <c r="F177" s="44">
        <v>0</v>
      </c>
      <c r="G177" s="45">
        <v>1291316.75</v>
      </c>
      <c r="H177" s="46">
        <v>1094373.61</v>
      </c>
      <c r="I177" s="74"/>
      <c r="J177" s="74"/>
      <c r="K177" s="49">
        <f t="shared" si="31"/>
        <v>1291316.75</v>
      </c>
      <c r="L177" s="49">
        <f t="shared" si="32"/>
        <v>1094373.61</v>
      </c>
      <c r="M177" s="50">
        <f t="shared" si="24"/>
        <v>196943.1399999999</v>
      </c>
      <c r="N177" s="51">
        <v>158104.72</v>
      </c>
      <c r="O177" s="44">
        <v>239581.51</v>
      </c>
      <c r="P177" s="52">
        <f>D177*3.67*12</f>
        <v>242769.17880000002</v>
      </c>
      <c r="Q177" s="44"/>
      <c r="R177" s="52">
        <v>5627.28</v>
      </c>
      <c r="S177" s="52">
        <v>2338.44</v>
      </c>
      <c r="T177" s="53">
        <v>74482.57</v>
      </c>
      <c r="U177" s="54"/>
      <c r="V177" s="55">
        <f t="shared" si="33"/>
        <v>74482.57</v>
      </c>
      <c r="W177" s="56">
        <v>76876.91</v>
      </c>
      <c r="X177" s="57">
        <f t="shared" si="34"/>
        <v>91523.0345266816</v>
      </c>
      <c r="Y177" s="58">
        <f t="shared" si="35"/>
        <v>25009.333320785565</v>
      </c>
      <c r="Z177" s="59">
        <v>236631.52</v>
      </c>
      <c r="AA177" s="60">
        <f t="shared" si="23"/>
        <v>194499.18391130795</v>
      </c>
      <c r="AB177" s="61"/>
      <c r="AC177" s="145">
        <v>49600.98</v>
      </c>
      <c r="AD177" s="63">
        <v>8285.519999999997</v>
      </c>
      <c r="AE177" s="64">
        <v>578994.29</v>
      </c>
      <c r="AF177" s="64">
        <v>66.2837928</v>
      </c>
      <c r="AG177" s="65">
        <v>41797.549999999996</v>
      </c>
      <c r="AH177" s="65">
        <v>65858.23999999999</v>
      </c>
      <c r="AI177" s="65">
        <v>13927.129999999997</v>
      </c>
      <c r="AJ177" s="66"/>
      <c r="AK177" s="67">
        <f t="shared" si="37"/>
        <v>8125.287376542947</v>
      </c>
      <c r="AL177" s="56">
        <v>128352.23</v>
      </c>
      <c r="AM177" s="68">
        <f t="shared" si="36"/>
        <v>123568.12859186217</v>
      </c>
      <c r="AN177" s="56">
        <v>68010.26</v>
      </c>
      <c r="AO177" s="70">
        <f>AN177*97.183145036/100</f>
        <v>66094.5096151607</v>
      </c>
      <c r="AP177" s="71"/>
      <c r="AQ177" s="71">
        <f>(D177+F177)*2.45/31*29</f>
        <v>12634.225596774195</v>
      </c>
      <c r="AR177" s="72"/>
      <c r="AS177" s="72"/>
      <c r="AT177" s="44">
        <f t="shared" si="30"/>
        <v>1763305.8855319154</v>
      </c>
    </row>
    <row r="178" spans="1:46" s="73" customFormat="1" ht="17.25" customHeight="1">
      <c r="A178" s="41" t="s">
        <v>394</v>
      </c>
      <c r="B178" s="111" t="s">
        <v>395</v>
      </c>
      <c r="C178" s="43">
        <v>24</v>
      </c>
      <c r="D178" s="44">
        <v>592.8</v>
      </c>
      <c r="E178" s="44"/>
      <c r="F178" s="44">
        <v>0</v>
      </c>
      <c r="G178" s="45">
        <v>76044.61</v>
      </c>
      <c r="H178" s="46">
        <v>55931.37</v>
      </c>
      <c r="I178" s="74"/>
      <c r="J178" s="74"/>
      <c r="K178" s="49">
        <f t="shared" si="31"/>
        <v>76044.61</v>
      </c>
      <c r="L178" s="49">
        <f t="shared" si="32"/>
        <v>55931.37</v>
      </c>
      <c r="M178" s="50">
        <f t="shared" si="24"/>
        <v>20113.239999999998</v>
      </c>
      <c r="N178" s="51">
        <v>37794.83</v>
      </c>
      <c r="O178" s="44"/>
      <c r="P178" s="52"/>
      <c r="Q178" s="44"/>
      <c r="R178" s="52"/>
      <c r="S178" s="52"/>
      <c r="T178" s="53">
        <v>5015.09</v>
      </c>
      <c r="U178" s="54"/>
      <c r="V178" s="55">
        <f t="shared" si="33"/>
        <v>5015.09</v>
      </c>
      <c r="W178" s="56">
        <v>7753.93</v>
      </c>
      <c r="X178" s="57">
        <f t="shared" si="34"/>
        <v>9231.161906838768</v>
      </c>
      <c r="Y178" s="58">
        <f t="shared" si="35"/>
        <v>2689.453691822664</v>
      </c>
      <c r="Z178" s="59">
        <v>16539.08</v>
      </c>
      <c r="AA178" s="60">
        <f t="shared" si="23"/>
        <v>14774.419469390015</v>
      </c>
      <c r="AB178" s="61"/>
      <c r="AC178" s="63"/>
      <c r="AD178" s="63"/>
      <c r="AE178" s="64"/>
      <c r="AF178" s="64"/>
      <c r="AG178" s="65"/>
      <c r="AH178" s="65"/>
      <c r="AI178" s="65"/>
      <c r="AJ178" s="66"/>
      <c r="AK178" s="67">
        <f t="shared" si="37"/>
        <v>873.7771555790159</v>
      </c>
      <c r="AL178" s="56">
        <v>16574.64</v>
      </c>
      <c r="AM178" s="68">
        <f t="shared" si="36"/>
        <v>15956.849732052358</v>
      </c>
      <c r="AN178" s="69"/>
      <c r="AO178" s="70"/>
      <c r="AP178" s="71"/>
      <c r="AQ178" s="71"/>
      <c r="AR178" s="72"/>
      <c r="AS178" s="72"/>
      <c r="AT178" s="44">
        <f t="shared" si="30"/>
        <v>86335.58195568282</v>
      </c>
    </row>
    <row r="179" spans="1:46" s="73" customFormat="1" ht="17.25" customHeight="1">
      <c r="A179" s="41" t="s">
        <v>396</v>
      </c>
      <c r="B179" s="42" t="s">
        <v>397</v>
      </c>
      <c r="C179" s="43">
        <v>48</v>
      </c>
      <c r="D179" s="44">
        <v>2953.1</v>
      </c>
      <c r="E179" s="44"/>
      <c r="F179" s="44">
        <v>0</v>
      </c>
      <c r="G179" s="45">
        <v>827369.04</v>
      </c>
      <c r="H179" s="46">
        <v>683434.08</v>
      </c>
      <c r="I179" s="74"/>
      <c r="J179" s="74"/>
      <c r="K179" s="49">
        <f t="shared" si="31"/>
        <v>827369.04</v>
      </c>
      <c r="L179" s="49">
        <f t="shared" si="32"/>
        <v>683434.08</v>
      </c>
      <c r="M179" s="50">
        <f t="shared" si="24"/>
        <v>143934.96000000008</v>
      </c>
      <c r="N179" s="51">
        <v>79899.56</v>
      </c>
      <c r="O179" s="44"/>
      <c r="P179" s="52"/>
      <c r="Q179" s="44"/>
      <c r="R179" s="52"/>
      <c r="S179" s="52"/>
      <c r="T179" s="53">
        <v>24983.25</v>
      </c>
      <c r="U179" s="54"/>
      <c r="V179" s="55">
        <f t="shared" si="33"/>
        <v>24983.25</v>
      </c>
      <c r="W179" s="56">
        <v>38627.04</v>
      </c>
      <c r="X179" s="57">
        <f t="shared" si="34"/>
        <v>45986.03033841385</v>
      </c>
      <c r="Y179" s="58">
        <f t="shared" si="35"/>
        <v>13397.816628410104</v>
      </c>
      <c r="Z179" s="59">
        <v>209965.43</v>
      </c>
      <c r="AA179" s="60">
        <f t="shared" si="23"/>
        <v>181997.92866289068</v>
      </c>
      <c r="AB179" s="61"/>
      <c r="AC179" s="145">
        <v>127428.13</v>
      </c>
      <c r="AD179" s="63">
        <v>4628.570000000007</v>
      </c>
      <c r="AE179" s="64">
        <v>227630.73</v>
      </c>
      <c r="AF179" s="64"/>
      <c r="AG179" s="65">
        <v>72111.48999999999</v>
      </c>
      <c r="AH179" s="65">
        <v>73945.18</v>
      </c>
      <c r="AI179" s="65">
        <v>8011.810800000007</v>
      </c>
      <c r="AJ179" s="66"/>
      <c r="AK179" s="67">
        <f t="shared" si="37"/>
        <v>4352.819362585007</v>
      </c>
      <c r="AL179" s="56">
        <v>82568.64</v>
      </c>
      <c r="AM179" s="68">
        <f t="shared" si="36"/>
        <v>79491.04059333581</v>
      </c>
      <c r="AN179" s="69"/>
      <c r="AO179" s="70"/>
      <c r="AP179" s="71"/>
      <c r="AQ179" s="71">
        <f>(D179+F179)*2.45/31*29</f>
        <v>6768.314677419356</v>
      </c>
      <c r="AR179" s="72"/>
      <c r="AS179" s="72"/>
      <c r="AT179" s="44">
        <f t="shared" si="30"/>
        <v>950632.6710630548</v>
      </c>
    </row>
    <row r="180" spans="1:46" s="73" customFormat="1" ht="17.25" customHeight="1">
      <c r="A180" s="41" t="s">
        <v>398</v>
      </c>
      <c r="B180" s="111" t="s">
        <v>399</v>
      </c>
      <c r="C180" s="43">
        <v>18</v>
      </c>
      <c r="D180" s="44">
        <v>862.9</v>
      </c>
      <c r="E180" s="44"/>
      <c r="F180" s="44">
        <v>0</v>
      </c>
      <c r="G180" s="45">
        <v>163574.66</v>
      </c>
      <c r="H180" s="46">
        <v>160026.87</v>
      </c>
      <c r="I180" s="74"/>
      <c r="J180" s="74"/>
      <c r="K180" s="49">
        <f t="shared" si="31"/>
        <v>163574.66</v>
      </c>
      <c r="L180" s="49">
        <f t="shared" si="32"/>
        <v>160026.87</v>
      </c>
      <c r="M180" s="50">
        <f t="shared" si="24"/>
        <v>3547.790000000008</v>
      </c>
      <c r="N180" s="51">
        <v>52235.82</v>
      </c>
      <c r="O180" s="44"/>
      <c r="P180" s="52"/>
      <c r="Q180" s="44"/>
      <c r="R180" s="52"/>
      <c r="S180" s="52"/>
      <c r="T180" s="53">
        <v>7300.17</v>
      </c>
      <c r="U180" s="54"/>
      <c r="V180" s="55">
        <f t="shared" si="33"/>
        <v>7300.17</v>
      </c>
      <c r="W180" s="56">
        <v>11286.94</v>
      </c>
      <c r="X180" s="57">
        <f t="shared" si="34"/>
        <v>13437.259631280494</v>
      </c>
      <c r="Y180" s="58">
        <f t="shared" si="35"/>
        <v>3914.8609829179773</v>
      </c>
      <c r="Z180" s="59">
        <v>39106.03</v>
      </c>
      <c r="AA180" s="60">
        <f t="shared" si="23"/>
        <v>32712.643291895343</v>
      </c>
      <c r="AB180" s="61"/>
      <c r="AC180" s="145">
        <v>15987.7</v>
      </c>
      <c r="AD180" s="63"/>
      <c r="AE180" s="64"/>
      <c r="AF180" s="64"/>
      <c r="AG180" s="65">
        <v>8218.039999999999</v>
      </c>
      <c r="AH180" s="65">
        <v>8049.66</v>
      </c>
      <c r="AI180" s="65">
        <v>3148.945600000001</v>
      </c>
      <c r="AJ180" s="66"/>
      <c r="AK180" s="67">
        <f t="shared" si="37"/>
        <v>1271.899978996513</v>
      </c>
      <c r="AL180" s="56">
        <v>24126.61</v>
      </c>
      <c r="AM180" s="68">
        <f t="shared" si="36"/>
        <v>23227.333463280756</v>
      </c>
      <c r="AN180" s="56"/>
      <c r="AO180" s="68"/>
      <c r="AP180" s="109"/>
      <c r="AQ180" s="109"/>
      <c r="AR180" s="114"/>
      <c r="AS180" s="114"/>
      <c r="AT180" s="44">
        <f t="shared" si="30"/>
        <v>169504.33294837107</v>
      </c>
    </row>
    <row r="181" spans="1:46" s="73" customFormat="1" ht="17.25" customHeight="1">
      <c r="A181" s="41" t="s">
        <v>400</v>
      </c>
      <c r="B181" s="111" t="s">
        <v>401</v>
      </c>
      <c r="C181" s="43">
        <v>18</v>
      </c>
      <c r="D181" s="44">
        <v>890</v>
      </c>
      <c r="E181" s="44"/>
      <c r="F181" s="44">
        <v>0</v>
      </c>
      <c r="G181" s="45">
        <v>177288.69</v>
      </c>
      <c r="H181" s="46">
        <v>158191.3</v>
      </c>
      <c r="I181" s="74"/>
      <c r="J181" s="74"/>
      <c r="K181" s="49">
        <f t="shared" si="31"/>
        <v>177288.69</v>
      </c>
      <c r="L181" s="49">
        <f t="shared" si="32"/>
        <v>158191.3</v>
      </c>
      <c r="M181" s="50">
        <f t="shared" si="24"/>
        <v>19097.390000000014</v>
      </c>
      <c r="N181" s="51">
        <v>78563.83</v>
      </c>
      <c r="O181" s="44"/>
      <c r="P181" s="52"/>
      <c r="Q181" s="44"/>
      <c r="R181" s="52"/>
      <c r="S181" s="52"/>
      <c r="T181" s="53">
        <v>7529.39</v>
      </c>
      <c r="U181" s="54"/>
      <c r="V181" s="55">
        <f t="shared" si="33"/>
        <v>7529.39</v>
      </c>
      <c r="W181" s="56">
        <v>11641.2</v>
      </c>
      <c r="X181" s="57">
        <f t="shared" si="34"/>
        <v>13859.011106611933</v>
      </c>
      <c r="Y181" s="58">
        <f t="shared" si="35"/>
        <v>4037.8100298957006</v>
      </c>
      <c r="Z181" s="59">
        <v>44055.12</v>
      </c>
      <c r="AA181" s="60">
        <f t="shared" si="23"/>
        <v>37814.77055301183</v>
      </c>
      <c r="AB181" s="61"/>
      <c r="AC181" s="145">
        <v>13455.24</v>
      </c>
      <c r="AD181" s="63">
        <v>1326.2600000000002</v>
      </c>
      <c r="AE181" s="64"/>
      <c r="AF181" s="64"/>
      <c r="AG181" s="65">
        <v>11319.91</v>
      </c>
      <c r="AH181" s="65">
        <v>11964.31</v>
      </c>
      <c r="AI181" s="65">
        <v>1322.0499999999993</v>
      </c>
      <c r="AJ181" s="66"/>
      <c r="AK181" s="67">
        <f t="shared" si="37"/>
        <v>1311.8449198133</v>
      </c>
      <c r="AL181" s="56">
        <v>24884.52</v>
      </c>
      <c r="AM181" s="68">
        <f t="shared" si="36"/>
        <v>23956.993714147127</v>
      </c>
      <c r="AN181" s="69"/>
      <c r="AO181" s="70"/>
      <c r="AP181" s="71"/>
      <c r="AQ181" s="71"/>
      <c r="AR181" s="72"/>
      <c r="AS181" s="72"/>
      <c r="AT181" s="44">
        <f t="shared" si="30"/>
        <v>206461.4203234799</v>
      </c>
    </row>
    <row r="182" spans="1:46" s="73" customFormat="1" ht="17.25" customHeight="1">
      <c r="A182" s="41" t="s">
        <v>402</v>
      </c>
      <c r="B182" s="111" t="s">
        <v>403</v>
      </c>
      <c r="C182" s="43">
        <v>18</v>
      </c>
      <c r="D182" s="44">
        <v>851.3</v>
      </c>
      <c r="E182" s="44"/>
      <c r="F182" s="44">
        <v>0</v>
      </c>
      <c r="G182" s="45">
        <v>173658.67</v>
      </c>
      <c r="H182" s="46">
        <v>178460.84</v>
      </c>
      <c r="I182" s="74"/>
      <c r="J182" s="74"/>
      <c r="K182" s="49">
        <f t="shared" si="31"/>
        <v>173658.67</v>
      </c>
      <c r="L182" s="49">
        <f t="shared" si="32"/>
        <v>178460.84</v>
      </c>
      <c r="M182" s="50">
        <f t="shared" si="24"/>
        <v>-4802.169999999984</v>
      </c>
      <c r="N182" s="51">
        <v>124775.12</v>
      </c>
      <c r="O182" s="44"/>
      <c r="P182" s="52"/>
      <c r="Q182" s="44"/>
      <c r="R182" s="52"/>
      <c r="S182" s="52"/>
      <c r="T182" s="53">
        <v>7201.97</v>
      </c>
      <c r="U182" s="54"/>
      <c r="V182" s="55">
        <f t="shared" si="33"/>
        <v>7201.97</v>
      </c>
      <c r="W182" s="56">
        <v>11135.04</v>
      </c>
      <c r="X182" s="57">
        <f t="shared" si="34"/>
        <v>13256.420560815735</v>
      </c>
      <c r="Y182" s="58">
        <f t="shared" si="35"/>
        <v>3862.233346573269</v>
      </c>
      <c r="Z182" s="59">
        <v>42139.35</v>
      </c>
      <c r="AA182" s="60">
        <f t="shared" si="23"/>
        <v>36969.63730452172</v>
      </c>
      <c r="AB182" s="61"/>
      <c r="AC182" s="145">
        <v>20671.91</v>
      </c>
      <c r="AD182" s="63">
        <v>910.1900000000023</v>
      </c>
      <c r="AE182" s="64"/>
      <c r="AF182" s="64"/>
      <c r="AG182" s="65">
        <v>9162.84</v>
      </c>
      <c r="AH182" s="65">
        <v>9386.77</v>
      </c>
      <c r="AI182" s="65">
        <v>775.4871199999998</v>
      </c>
      <c r="AJ182" s="66"/>
      <c r="AK182" s="67">
        <f t="shared" si="37"/>
        <v>1254.8017755472608</v>
      </c>
      <c r="AL182" s="56">
        <v>23802.35</v>
      </c>
      <c r="AM182" s="68">
        <f t="shared" si="36"/>
        <v>22915.15967886581</v>
      </c>
      <c r="AN182" s="69"/>
      <c r="AO182" s="70"/>
      <c r="AP182" s="71"/>
      <c r="AQ182" s="71"/>
      <c r="AR182" s="72"/>
      <c r="AS182" s="72"/>
      <c r="AT182" s="44">
        <f t="shared" si="30"/>
        <v>251142.53978632382</v>
      </c>
    </row>
    <row r="183" spans="1:46" s="73" customFormat="1" ht="17.25" customHeight="1">
      <c r="A183" s="41" t="s">
        <v>404</v>
      </c>
      <c r="B183" s="42" t="s">
        <v>405</v>
      </c>
      <c r="C183" s="43">
        <v>119</v>
      </c>
      <c r="D183" s="44">
        <v>5736.2</v>
      </c>
      <c r="E183" s="44"/>
      <c r="F183" s="44">
        <v>0</v>
      </c>
      <c r="G183" s="45">
        <v>1650590.11</v>
      </c>
      <c r="H183" s="46">
        <v>1488746.39</v>
      </c>
      <c r="I183" s="74"/>
      <c r="J183" s="74"/>
      <c r="K183" s="49">
        <f t="shared" si="31"/>
        <v>1650590.11</v>
      </c>
      <c r="L183" s="49">
        <f t="shared" si="32"/>
        <v>1488746.39</v>
      </c>
      <c r="M183" s="50">
        <f t="shared" si="24"/>
        <v>161843.7200000002</v>
      </c>
      <c r="N183" s="51">
        <v>268395.52</v>
      </c>
      <c r="O183" s="44"/>
      <c r="P183" s="52"/>
      <c r="Q183" s="44"/>
      <c r="R183" s="52"/>
      <c r="S183" s="52"/>
      <c r="T183" s="53">
        <v>48528.27</v>
      </c>
      <c r="U183" s="54"/>
      <c r="V183" s="55">
        <f t="shared" si="33"/>
        <v>48528.27</v>
      </c>
      <c r="W183" s="56">
        <v>75030.6</v>
      </c>
      <c r="X183" s="57">
        <f t="shared" si="34"/>
        <v>89324.97669791408</v>
      </c>
      <c r="Y183" s="58">
        <f t="shared" si="35"/>
        <v>26024.366172458107</v>
      </c>
      <c r="Z183" s="59">
        <v>407844.07</v>
      </c>
      <c r="AA183" s="60">
        <f t="shared" si="23"/>
        <v>117676.15887010044</v>
      </c>
      <c r="AB183" s="61"/>
      <c r="AC183" s="145">
        <v>15987.71</v>
      </c>
      <c r="AD183" s="63">
        <v>266781.08999999997</v>
      </c>
      <c r="AE183" s="64">
        <v>415542.56</v>
      </c>
      <c r="AF183" s="64"/>
      <c r="AG183" s="65">
        <v>154932.63</v>
      </c>
      <c r="AH183" s="65">
        <v>155280.98</v>
      </c>
      <c r="AI183" s="65">
        <v>7835.999599999981</v>
      </c>
      <c r="AJ183" s="66"/>
      <c r="AK183" s="67">
        <f t="shared" si="37"/>
        <v>8455.061605655113</v>
      </c>
      <c r="AL183" s="56">
        <v>160384.44</v>
      </c>
      <c r="AM183" s="68">
        <f t="shared" si="36"/>
        <v>154406.39485620003</v>
      </c>
      <c r="AN183" s="69"/>
      <c r="AO183" s="70"/>
      <c r="AP183" s="71"/>
      <c r="AQ183" s="71">
        <f>(D183+F183)*2.45/31*29</f>
        <v>13147.000322580647</v>
      </c>
      <c r="AR183" s="72"/>
      <c r="AS183" s="72"/>
      <c r="AT183" s="44">
        <f t="shared" si="30"/>
        <v>1742318.7181249084</v>
      </c>
    </row>
    <row r="184" spans="1:46" s="73" customFormat="1" ht="17.25" customHeight="1">
      <c r="A184" s="41" t="s">
        <v>406</v>
      </c>
      <c r="B184" s="42" t="s">
        <v>407</v>
      </c>
      <c r="C184" s="43">
        <v>90</v>
      </c>
      <c r="D184" s="44">
        <v>4438</v>
      </c>
      <c r="E184" s="44"/>
      <c r="F184" s="44">
        <v>0</v>
      </c>
      <c r="G184" s="45">
        <v>1318122.92</v>
      </c>
      <c r="H184" s="46">
        <v>1161550.73</v>
      </c>
      <c r="I184" s="74"/>
      <c r="J184" s="74"/>
      <c r="K184" s="49">
        <f t="shared" si="31"/>
        <v>1318122.92</v>
      </c>
      <c r="L184" s="49">
        <f t="shared" si="32"/>
        <v>1161550.73</v>
      </c>
      <c r="M184" s="50">
        <f t="shared" si="24"/>
        <v>156572.18999999994</v>
      </c>
      <c r="N184" s="51">
        <v>144251.79</v>
      </c>
      <c r="O184" s="44"/>
      <c r="P184" s="52"/>
      <c r="Q184" s="44"/>
      <c r="R184" s="52"/>
      <c r="S184" s="52"/>
      <c r="T184" s="53">
        <v>37545.5</v>
      </c>
      <c r="U184" s="54"/>
      <c r="V184" s="55">
        <f t="shared" si="33"/>
        <v>37545.5</v>
      </c>
      <c r="W184" s="56">
        <v>58049.99</v>
      </c>
      <c r="X184" s="57">
        <f t="shared" si="34"/>
        <v>69109.3234502209</v>
      </c>
      <c r="Y184" s="58">
        <f t="shared" si="35"/>
        <v>20134.60776705294</v>
      </c>
      <c r="Z184" s="59">
        <v>315542.5</v>
      </c>
      <c r="AA184" s="60">
        <f t="shared" si="23"/>
        <v>54031.49224942626</v>
      </c>
      <c r="AB184" s="61"/>
      <c r="AC184" s="145">
        <v>13455.24</v>
      </c>
      <c r="AD184" s="63">
        <v>234444.76</v>
      </c>
      <c r="AE184" s="64">
        <v>308374.27</v>
      </c>
      <c r="AF184" s="64"/>
      <c r="AG184" s="65">
        <v>124672.4</v>
      </c>
      <c r="AH184" s="65">
        <v>123346.67</v>
      </c>
      <c r="AI184" s="65">
        <v>17266.6636</v>
      </c>
      <c r="AJ184" s="66"/>
      <c r="AK184" s="67">
        <f t="shared" si="37"/>
        <v>6541.53680239486</v>
      </c>
      <c r="AL184" s="56">
        <v>124087.2</v>
      </c>
      <c r="AM184" s="68">
        <f t="shared" si="36"/>
        <v>119462.07001003504</v>
      </c>
      <c r="AN184" s="56"/>
      <c r="AO184" s="68"/>
      <c r="AP184" s="109"/>
      <c r="AQ184" s="71">
        <f>(D184+F184)*2.45/31*29</f>
        <v>10171.609677419356</v>
      </c>
      <c r="AR184" s="72"/>
      <c r="AS184" s="72"/>
      <c r="AT184" s="44">
        <f t="shared" si="30"/>
        <v>1282807.9335565495</v>
      </c>
    </row>
    <row r="185" spans="1:46" s="73" customFormat="1" ht="17.25" customHeight="1">
      <c r="A185" s="41" t="s">
        <v>408</v>
      </c>
      <c r="B185" s="42" t="s">
        <v>409</v>
      </c>
      <c r="C185" s="43">
        <v>61</v>
      </c>
      <c r="D185" s="44">
        <v>2712</v>
      </c>
      <c r="E185" s="44"/>
      <c r="F185" s="44">
        <v>0</v>
      </c>
      <c r="G185" s="45">
        <v>804595.26</v>
      </c>
      <c r="H185" s="46">
        <v>705846.15</v>
      </c>
      <c r="I185" s="74"/>
      <c r="J185" s="74"/>
      <c r="K185" s="49">
        <f t="shared" si="31"/>
        <v>804595.26</v>
      </c>
      <c r="L185" s="49">
        <f t="shared" si="32"/>
        <v>705846.15</v>
      </c>
      <c r="M185" s="50">
        <f t="shared" si="24"/>
        <v>98749.10999999999</v>
      </c>
      <c r="N185" s="51">
        <v>122633.44</v>
      </c>
      <c r="O185" s="44"/>
      <c r="P185" s="52"/>
      <c r="Q185" s="44"/>
      <c r="R185" s="52"/>
      <c r="S185" s="52"/>
      <c r="T185" s="53">
        <v>22943.56</v>
      </c>
      <c r="U185" s="54"/>
      <c r="V185" s="55">
        <f t="shared" si="33"/>
        <v>22943.56</v>
      </c>
      <c r="W185" s="56">
        <v>35472</v>
      </c>
      <c r="X185" s="57">
        <f t="shared" si="34"/>
        <v>42229.911175285924</v>
      </c>
      <c r="Y185" s="58">
        <f t="shared" si="35"/>
        <v>12303.97842817656</v>
      </c>
      <c r="Z185" s="59">
        <v>192823.49</v>
      </c>
      <c r="AA185" s="60">
        <f t="shared" si="23"/>
        <v>38024.17229981426</v>
      </c>
      <c r="AB185" s="61"/>
      <c r="AC185" s="145">
        <v>20671.91</v>
      </c>
      <c r="AD185" s="63">
        <v>135423.69</v>
      </c>
      <c r="AE185" s="64">
        <v>196607.62</v>
      </c>
      <c r="AF185" s="64"/>
      <c r="AG185" s="65">
        <v>72235.03000000001</v>
      </c>
      <c r="AH185" s="65">
        <v>71279.21</v>
      </c>
      <c r="AI185" s="65">
        <v>13085.364399999977</v>
      </c>
      <c r="AJ185" s="66"/>
      <c r="AK185" s="67">
        <f t="shared" si="37"/>
        <v>3997.44204779064</v>
      </c>
      <c r="AL185" s="56">
        <v>75827.87</v>
      </c>
      <c r="AM185" s="68">
        <f t="shared" si="36"/>
        <v>73001.52082287162</v>
      </c>
      <c r="AN185" s="69"/>
      <c r="AO185" s="70"/>
      <c r="AP185" s="71"/>
      <c r="AQ185" s="71">
        <f>(D185+F185)*2.45/31*29</f>
        <v>6215.729032258065</v>
      </c>
      <c r="AR185" s="72"/>
      <c r="AS185" s="72"/>
      <c r="AT185" s="44">
        <f t="shared" si="30"/>
        <v>830652.5782061969</v>
      </c>
    </row>
    <row r="186" spans="1:46" s="73" customFormat="1" ht="17.25" customHeight="1">
      <c r="A186" s="41" t="s">
        <v>410</v>
      </c>
      <c r="B186" s="42" t="s">
        <v>411</v>
      </c>
      <c r="C186" s="43">
        <v>60</v>
      </c>
      <c r="D186" s="44">
        <v>2697.5</v>
      </c>
      <c r="E186" s="44"/>
      <c r="F186" s="44">
        <v>0</v>
      </c>
      <c r="G186" s="45">
        <v>896595.57</v>
      </c>
      <c r="H186" s="46">
        <v>782243.52</v>
      </c>
      <c r="I186" s="74"/>
      <c r="J186" s="74"/>
      <c r="K186" s="49">
        <f t="shared" si="31"/>
        <v>896595.57</v>
      </c>
      <c r="L186" s="49">
        <f t="shared" si="32"/>
        <v>782243.52</v>
      </c>
      <c r="M186" s="50">
        <f t="shared" si="24"/>
        <v>114352.04999999993</v>
      </c>
      <c r="N186" s="51">
        <v>159062.63</v>
      </c>
      <c r="O186" s="44"/>
      <c r="P186" s="52"/>
      <c r="Q186" s="44"/>
      <c r="R186" s="52"/>
      <c r="S186" s="52"/>
      <c r="T186" s="53">
        <v>22820.86</v>
      </c>
      <c r="U186" s="54"/>
      <c r="V186" s="55">
        <f t="shared" si="33"/>
        <v>22820.86</v>
      </c>
      <c r="W186" s="56">
        <v>35284.2</v>
      </c>
      <c r="X186" s="57">
        <f t="shared" si="34"/>
        <v>42006.33265367116</v>
      </c>
      <c r="Y186" s="58">
        <f t="shared" si="35"/>
        <v>12238.193882745676</v>
      </c>
      <c r="Z186" s="59">
        <v>191791.9</v>
      </c>
      <c r="AA186" s="60">
        <f t="shared" si="23"/>
        <v>51751.46130161451</v>
      </c>
      <c r="AB186" s="61"/>
      <c r="AC186" s="145">
        <v>15987.71</v>
      </c>
      <c r="AD186" s="63">
        <v>165578.69</v>
      </c>
      <c r="AE186" s="64">
        <v>176002.76</v>
      </c>
      <c r="AF186" s="64"/>
      <c r="AG186" s="65">
        <v>107909.74</v>
      </c>
      <c r="AH186" s="65">
        <v>109205.11</v>
      </c>
      <c r="AI186" s="65">
        <v>-32634.88425600002</v>
      </c>
      <c r="AJ186" s="66"/>
      <c r="AK186" s="67">
        <f t="shared" si="37"/>
        <v>3976.069293479075</v>
      </c>
      <c r="AL186" s="56">
        <v>75421.68</v>
      </c>
      <c r="AM186" s="68">
        <f t="shared" si="36"/>
        <v>72610.47083369162</v>
      </c>
      <c r="AN186" s="69"/>
      <c r="AO186" s="70"/>
      <c r="AP186" s="71">
        <v>2698</v>
      </c>
      <c r="AQ186" s="71">
        <f>AP186*2.45/31*29</f>
        <v>6183.641935483872</v>
      </c>
      <c r="AR186" s="72"/>
      <c r="AS186" s="72"/>
      <c r="AT186" s="44">
        <f t="shared" si="30"/>
        <v>912698.785644686</v>
      </c>
    </row>
    <row r="187" spans="1:46" s="73" customFormat="1" ht="17.25" customHeight="1">
      <c r="A187" s="41" t="s">
        <v>412</v>
      </c>
      <c r="B187" s="42" t="s">
        <v>413</v>
      </c>
      <c r="C187" s="43">
        <v>60</v>
      </c>
      <c r="D187" s="44">
        <v>2705.5</v>
      </c>
      <c r="E187" s="44"/>
      <c r="F187" s="44">
        <v>0</v>
      </c>
      <c r="G187" s="45">
        <v>567004.9</v>
      </c>
      <c r="H187" s="46">
        <v>473423.13</v>
      </c>
      <c r="I187" s="74"/>
      <c r="J187" s="74"/>
      <c r="K187" s="49">
        <f t="shared" si="31"/>
        <v>567004.9</v>
      </c>
      <c r="L187" s="49">
        <f t="shared" si="32"/>
        <v>473423.13</v>
      </c>
      <c r="M187" s="50">
        <f t="shared" si="24"/>
        <v>93581.77000000002</v>
      </c>
      <c r="N187" s="51">
        <v>143578.17</v>
      </c>
      <c r="O187" s="44"/>
      <c r="P187" s="52"/>
      <c r="Q187" s="44"/>
      <c r="R187" s="52"/>
      <c r="S187" s="52"/>
      <c r="T187" s="53">
        <v>26622.18</v>
      </c>
      <c r="U187" s="54"/>
      <c r="V187" s="55">
        <f t="shared" si="33"/>
        <v>26622.18</v>
      </c>
      <c r="W187" s="56">
        <v>41313.42</v>
      </c>
      <c r="X187" s="57">
        <f t="shared" si="34"/>
        <v>49184.20322923096</v>
      </c>
      <c r="Y187" s="58">
        <f t="shared" si="35"/>
        <v>12274.488804362716</v>
      </c>
      <c r="Z187" s="59">
        <v>85548.9</v>
      </c>
      <c r="AA187" s="60">
        <f t="shared" si="23"/>
        <v>68663.20330013259</v>
      </c>
      <c r="AB187" s="61"/>
      <c r="AC187" s="145">
        <v>13455.24</v>
      </c>
      <c r="AD187" s="63">
        <v>8892.76</v>
      </c>
      <c r="AE187" s="64">
        <v>316541.7</v>
      </c>
      <c r="AF187" s="64"/>
      <c r="AG187" s="65">
        <v>34361.09</v>
      </c>
      <c r="AH187" s="65">
        <v>40329.57</v>
      </c>
      <c r="AI187" s="65">
        <v>-135.25</v>
      </c>
      <c r="AJ187" s="66"/>
      <c r="AK187" s="67">
        <f t="shared" si="37"/>
        <v>3987.861157926835</v>
      </c>
      <c r="AL187" s="56">
        <v>69071.7</v>
      </c>
      <c r="AM187" s="68">
        <f t="shared" si="36"/>
        <v>66497.17506005564</v>
      </c>
      <c r="AN187" s="56">
        <v>40095.84</v>
      </c>
      <c r="AO187" s="70">
        <f>AN187*97.183145036/100</f>
        <v>38966.3983406025</v>
      </c>
      <c r="AP187" s="71"/>
      <c r="AQ187" s="71">
        <f>(D187+F187)*2.45/31*29</f>
        <v>6200.831451612904</v>
      </c>
      <c r="AR187" s="72"/>
      <c r="AS187" s="72"/>
      <c r="AT187" s="44">
        <f t="shared" si="30"/>
        <v>829419.6213439241</v>
      </c>
    </row>
    <row r="188" spans="1:46" s="73" customFormat="1" ht="17.25" customHeight="1">
      <c r="A188" s="41" t="s">
        <v>414</v>
      </c>
      <c r="B188" s="111" t="s">
        <v>415</v>
      </c>
      <c r="C188" s="43">
        <v>9</v>
      </c>
      <c r="D188" s="44">
        <v>396.33</v>
      </c>
      <c r="E188" s="44"/>
      <c r="F188" s="44">
        <v>0</v>
      </c>
      <c r="G188" s="45">
        <v>50841.37</v>
      </c>
      <c r="H188" s="46">
        <v>46944.26</v>
      </c>
      <c r="I188" s="74"/>
      <c r="J188" s="74"/>
      <c r="K188" s="49">
        <f t="shared" si="31"/>
        <v>50841.37</v>
      </c>
      <c r="L188" s="49">
        <f t="shared" si="32"/>
        <v>46944.26</v>
      </c>
      <c r="M188" s="50">
        <f t="shared" si="24"/>
        <v>3897.1100000000006</v>
      </c>
      <c r="N188" s="51">
        <v>76743.79</v>
      </c>
      <c r="O188" s="44"/>
      <c r="P188" s="52"/>
      <c r="Q188" s="44"/>
      <c r="R188" s="52"/>
      <c r="S188" s="52"/>
      <c r="T188" s="53">
        <v>3352.96</v>
      </c>
      <c r="U188" s="54"/>
      <c r="V188" s="55">
        <f t="shared" si="33"/>
        <v>3352.96</v>
      </c>
      <c r="W188" s="56">
        <v>5184</v>
      </c>
      <c r="X188" s="57">
        <f t="shared" si="34"/>
        <v>6171.62436661824</v>
      </c>
      <c r="Y188" s="58">
        <f t="shared" si="35"/>
        <v>1798.095785560183</v>
      </c>
      <c r="Z188" s="59">
        <v>11057.72</v>
      </c>
      <c r="AA188" s="60">
        <f t="shared" si="23"/>
        <v>9877.907889385919</v>
      </c>
      <c r="AB188" s="61"/>
      <c r="AC188" s="63"/>
      <c r="AD188" s="63"/>
      <c r="AE188" s="64"/>
      <c r="AF188" s="64"/>
      <c r="AG188" s="65"/>
      <c r="AH188" s="65"/>
      <c r="AI188" s="65"/>
      <c r="AJ188" s="66"/>
      <c r="AK188" s="67">
        <f t="shared" si="37"/>
        <v>584.18370457259</v>
      </c>
      <c r="AL188" s="56">
        <v>11081.52</v>
      </c>
      <c r="AM188" s="68">
        <f t="shared" si="36"/>
        <v>10668.476023776857</v>
      </c>
      <c r="AN188" s="69"/>
      <c r="AO188" s="70"/>
      <c r="AP188" s="71"/>
      <c r="AQ188" s="71"/>
      <c r="AR188" s="72"/>
      <c r="AS188" s="72"/>
      <c r="AT188" s="44">
        <f t="shared" si="30"/>
        <v>109197.03776991379</v>
      </c>
    </row>
    <row r="189" spans="1:46" s="128" customFormat="1" ht="17.25" customHeight="1">
      <c r="A189" s="41" t="s">
        <v>416</v>
      </c>
      <c r="B189" s="111" t="s">
        <v>417</v>
      </c>
      <c r="C189" s="116">
        <v>2</v>
      </c>
      <c r="D189" s="117">
        <v>135.4</v>
      </c>
      <c r="E189" s="117"/>
      <c r="F189" s="117">
        <v>0</v>
      </c>
      <c r="G189" s="45">
        <v>10618.45</v>
      </c>
      <c r="H189" s="46">
        <v>11754.58</v>
      </c>
      <c r="I189" s="118"/>
      <c r="J189" s="118"/>
      <c r="K189" s="118">
        <f t="shared" si="31"/>
        <v>10618.45</v>
      </c>
      <c r="L189" s="118">
        <f t="shared" si="32"/>
        <v>11754.58</v>
      </c>
      <c r="M189" s="119">
        <f t="shared" si="24"/>
        <v>-1136.1299999999992</v>
      </c>
      <c r="N189" s="120">
        <v>20417.33</v>
      </c>
      <c r="O189" s="117"/>
      <c r="P189" s="117"/>
      <c r="Q189" s="44"/>
      <c r="R189" s="117"/>
      <c r="S189" s="117"/>
      <c r="T189" s="121">
        <v>889.11</v>
      </c>
      <c r="U189" s="122"/>
      <c r="V189" s="55">
        <f t="shared" si="33"/>
        <v>889.11</v>
      </c>
      <c r="W189" s="123">
        <v>1384.45</v>
      </c>
      <c r="X189" s="57">
        <f t="shared" si="34"/>
        <v>1648.2070513820645</v>
      </c>
      <c r="Y189" s="58">
        <f t="shared" si="35"/>
        <v>614.2915483684021</v>
      </c>
      <c r="Z189" s="123">
        <v>2959.45</v>
      </c>
      <c r="AA189" s="60">
        <f t="shared" si="23"/>
        <v>2602.9191565273904</v>
      </c>
      <c r="AB189" s="124"/>
      <c r="AC189" s="63"/>
      <c r="AD189" s="63"/>
      <c r="AE189" s="125"/>
      <c r="AF189" s="125"/>
      <c r="AG189" s="125"/>
      <c r="AH189" s="125"/>
      <c r="AI189" s="125"/>
      <c r="AJ189" s="126"/>
      <c r="AK189" s="67">
        <f t="shared" si="37"/>
        <v>199.577305778338</v>
      </c>
      <c r="AL189" s="123"/>
      <c r="AM189" s="68">
        <f t="shared" si="36"/>
        <v>0</v>
      </c>
      <c r="AN189" s="127"/>
      <c r="AO189" s="146"/>
      <c r="AP189" s="71"/>
      <c r="AQ189" s="71"/>
      <c r="AR189" s="72"/>
      <c r="AS189" s="72"/>
      <c r="AT189" s="44">
        <f t="shared" si="30"/>
        <v>26371.435062056196</v>
      </c>
    </row>
    <row r="190" spans="1:46" s="73" customFormat="1" ht="17.25" customHeight="1">
      <c r="A190" s="41" t="s">
        <v>418</v>
      </c>
      <c r="B190" s="111" t="s">
        <v>419</v>
      </c>
      <c r="C190" s="43">
        <v>9</v>
      </c>
      <c r="D190" s="44">
        <v>367.1</v>
      </c>
      <c r="E190" s="44"/>
      <c r="F190" s="44">
        <v>0</v>
      </c>
      <c r="G190" s="45">
        <v>47091.49</v>
      </c>
      <c r="H190" s="46">
        <v>31237.61</v>
      </c>
      <c r="I190" s="74"/>
      <c r="J190" s="74"/>
      <c r="K190" s="49">
        <f t="shared" si="31"/>
        <v>47091.49</v>
      </c>
      <c r="L190" s="49">
        <f t="shared" si="32"/>
        <v>31237.61</v>
      </c>
      <c r="M190" s="50">
        <f t="shared" si="24"/>
        <v>15853.879999999997</v>
      </c>
      <c r="N190" s="51">
        <v>83845.7</v>
      </c>
      <c r="O190" s="44"/>
      <c r="P190" s="52"/>
      <c r="Q190" s="44"/>
      <c r="R190" s="52"/>
      <c r="S190" s="52"/>
      <c r="T190" s="53">
        <v>3105.67</v>
      </c>
      <c r="U190" s="54"/>
      <c r="V190" s="55">
        <f t="shared" si="33"/>
        <v>3105.67</v>
      </c>
      <c r="W190" s="56">
        <v>4801.8</v>
      </c>
      <c r="X190" s="57">
        <f t="shared" si="34"/>
        <v>5716.609931255299</v>
      </c>
      <c r="Y190" s="58">
        <f t="shared" si="35"/>
        <v>1665.4832157019232</v>
      </c>
      <c r="Z190" s="59">
        <v>10242.06</v>
      </c>
      <c r="AA190" s="60">
        <f t="shared" si="23"/>
        <v>9149.26866314035</v>
      </c>
      <c r="AB190" s="61"/>
      <c r="AC190" s="63"/>
      <c r="AD190" s="63"/>
      <c r="AE190" s="64"/>
      <c r="AF190" s="64"/>
      <c r="AG190" s="65"/>
      <c r="AH190" s="65"/>
      <c r="AI190" s="65"/>
      <c r="AJ190" s="66"/>
      <c r="AK190" s="67">
        <f t="shared" si="37"/>
        <v>541.099179846587</v>
      </c>
      <c r="AL190" s="56">
        <v>10264.08</v>
      </c>
      <c r="AM190" s="68">
        <f t="shared" si="36"/>
        <v>9881.504647929847</v>
      </c>
      <c r="AN190" s="69"/>
      <c r="AO190" s="70"/>
      <c r="AP190" s="71"/>
      <c r="AQ190" s="71"/>
      <c r="AR190" s="72"/>
      <c r="AS190" s="72"/>
      <c r="AT190" s="44">
        <f t="shared" si="30"/>
        <v>113905.335637874</v>
      </c>
    </row>
    <row r="191" spans="1:46" s="73" customFormat="1" ht="17.25" customHeight="1">
      <c r="A191" s="41" t="s">
        <v>420</v>
      </c>
      <c r="B191" s="111" t="s">
        <v>421</v>
      </c>
      <c r="C191" s="43">
        <v>8</v>
      </c>
      <c r="D191" s="44">
        <v>382.6</v>
      </c>
      <c r="E191" s="44"/>
      <c r="F191" s="44">
        <v>0</v>
      </c>
      <c r="G191" s="45">
        <v>49079.87</v>
      </c>
      <c r="H191" s="46">
        <v>45995.42</v>
      </c>
      <c r="I191" s="74"/>
      <c r="J191" s="74"/>
      <c r="K191" s="49">
        <f t="shared" si="31"/>
        <v>49079.87</v>
      </c>
      <c r="L191" s="49">
        <f t="shared" si="32"/>
        <v>45995.42</v>
      </c>
      <c r="M191" s="50">
        <f t="shared" si="24"/>
        <v>3084.4500000000044</v>
      </c>
      <c r="N191" s="51">
        <v>51284.74</v>
      </c>
      <c r="O191" s="44"/>
      <c r="P191" s="52"/>
      <c r="Q191" s="44"/>
      <c r="R191" s="52"/>
      <c r="S191" s="52"/>
      <c r="T191" s="53">
        <v>3236.79</v>
      </c>
      <c r="U191" s="54"/>
      <c r="V191" s="55">
        <f t="shared" si="33"/>
        <v>3236.79</v>
      </c>
      <c r="W191" s="56">
        <v>5004.48</v>
      </c>
      <c r="X191" s="57">
        <f t="shared" si="34"/>
        <v>5957.9033005890515</v>
      </c>
      <c r="Y191" s="58">
        <f t="shared" si="35"/>
        <v>1735.8046263349383</v>
      </c>
      <c r="Z191" s="59">
        <v>10674.56</v>
      </c>
      <c r="AA191" s="60">
        <f t="shared" si="23"/>
        <v>9535.625007428436</v>
      </c>
      <c r="AB191" s="61"/>
      <c r="AC191" s="63"/>
      <c r="AD191" s="63"/>
      <c r="AE191" s="64"/>
      <c r="AF191" s="64"/>
      <c r="AG191" s="65"/>
      <c r="AH191" s="65"/>
      <c r="AI191" s="65"/>
      <c r="AJ191" s="66"/>
      <c r="AK191" s="67">
        <f t="shared" si="37"/>
        <v>563.945917214122</v>
      </c>
      <c r="AL191" s="56">
        <v>10697.52</v>
      </c>
      <c r="AM191" s="68">
        <f t="shared" si="36"/>
        <v>10298.788941758297</v>
      </c>
      <c r="AN191" s="69"/>
      <c r="AO191" s="70"/>
      <c r="AP191" s="71"/>
      <c r="AQ191" s="71"/>
      <c r="AR191" s="72"/>
      <c r="AS191" s="72"/>
      <c r="AT191" s="44">
        <f t="shared" si="30"/>
        <v>82613.59779332484</v>
      </c>
    </row>
    <row r="192" spans="1:46" s="73" customFormat="1" ht="17.25" customHeight="1">
      <c r="A192" s="41" t="s">
        <v>422</v>
      </c>
      <c r="B192" s="111" t="s">
        <v>423</v>
      </c>
      <c r="C192" s="43">
        <v>8</v>
      </c>
      <c r="D192" s="44">
        <v>379.1</v>
      </c>
      <c r="E192" s="44"/>
      <c r="F192" s="44">
        <v>0</v>
      </c>
      <c r="G192" s="45">
        <v>48631.19</v>
      </c>
      <c r="H192" s="46">
        <v>44696.22</v>
      </c>
      <c r="I192" s="74"/>
      <c r="J192" s="74"/>
      <c r="K192" s="49">
        <f t="shared" si="31"/>
        <v>48631.19</v>
      </c>
      <c r="L192" s="49">
        <f t="shared" si="32"/>
        <v>44696.22</v>
      </c>
      <c r="M192" s="50">
        <f t="shared" si="24"/>
        <v>3934.970000000001</v>
      </c>
      <c r="N192" s="51">
        <v>161477.66</v>
      </c>
      <c r="O192" s="44"/>
      <c r="P192" s="52"/>
      <c r="Q192" s="44"/>
      <c r="R192" s="52"/>
      <c r="S192" s="52"/>
      <c r="T192" s="53">
        <v>3207.18</v>
      </c>
      <c r="U192" s="54"/>
      <c r="V192" s="55">
        <f t="shared" si="33"/>
        <v>3207.18</v>
      </c>
      <c r="W192" s="56">
        <v>4958.64</v>
      </c>
      <c r="X192" s="57">
        <f t="shared" si="34"/>
        <v>5903.330140680531</v>
      </c>
      <c r="Y192" s="58">
        <f t="shared" si="35"/>
        <v>1719.9255981274832</v>
      </c>
      <c r="Z192" s="59">
        <v>10576.97</v>
      </c>
      <c r="AA192" s="60">
        <f t="shared" si="23"/>
        <v>9448.450488319457</v>
      </c>
      <c r="AB192" s="61"/>
      <c r="AC192" s="63"/>
      <c r="AD192" s="63"/>
      <c r="AE192" s="64"/>
      <c r="AF192" s="64"/>
      <c r="AG192" s="65"/>
      <c r="AH192" s="65"/>
      <c r="AI192" s="65"/>
      <c r="AJ192" s="66"/>
      <c r="AK192" s="67">
        <f t="shared" si="37"/>
        <v>558.786976518227</v>
      </c>
      <c r="AL192" s="56">
        <v>10599.72</v>
      </c>
      <c r="AM192" s="68">
        <f t="shared" si="36"/>
        <v>10204.634263056694</v>
      </c>
      <c r="AN192" s="69"/>
      <c r="AO192" s="70"/>
      <c r="AP192" s="71"/>
      <c r="AQ192" s="71"/>
      <c r="AR192" s="72"/>
      <c r="AS192" s="72"/>
      <c r="AT192" s="44">
        <f t="shared" si="30"/>
        <v>192519.9674667024</v>
      </c>
    </row>
    <row r="193" spans="1:46" s="73" customFormat="1" ht="17.25" customHeight="1">
      <c r="A193" s="41" t="s">
        <v>424</v>
      </c>
      <c r="B193" s="111" t="s">
        <v>425</v>
      </c>
      <c r="C193" s="43">
        <v>8</v>
      </c>
      <c r="D193" s="44">
        <v>369.8</v>
      </c>
      <c r="E193" s="44"/>
      <c r="F193" s="44">
        <v>0</v>
      </c>
      <c r="G193" s="45">
        <v>47438.4</v>
      </c>
      <c r="H193" s="46">
        <v>47858.52</v>
      </c>
      <c r="I193" s="74"/>
      <c r="J193" s="74"/>
      <c r="K193" s="49">
        <f t="shared" si="31"/>
        <v>47438.4</v>
      </c>
      <c r="L193" s="49">
        <f t="shared" si="32"/>
        <v>47858.52</v>
      </c>
      <c r="M193" s="50">
        <f t="shared" si="24"/>
        <v>-420.11999999999534</v>
      </c>
      <c r="N193" s="51">
        <v>42354.88</v>
      </c>
      <c r="O193" s="44"/>
      <c r="P193" s="52"/>
      <c r="Q193" s="44"/>
      <c r="R193" s="52"/>
      <c r="S193" s="52"/>
      <c r="T193" s="53">
        <v>3128.52</v>
      </c>
      <c r="U193" s="54"/>
      <c r="V193" s="55">
        <f t="shared" si="33"/>
        <v>3128.52</v>
      </c>
      <c r="W193" s="56">
        <v>4836.96</v>
      </c>
      <c r="X193" s="57">
        <f t="shared" si="34"/>
        <v>5758.468402075186</v>
      </c>
      <c r="Y193" s="58">
        <f t="shared" si="35"/>
        <v>1677.7327517476742</v>
      </c>
      <c r="Z193" s="59">
        <v>10317.48</v>
      </c>
      <c r="AA193" s="60">
        <f t="shared" si="23"/>
        <v>9216.646113048137</v>
      </c>
      <c r="AB193" s="61"/>
      <c r="AC193" s="63"/>
      <c r="AD193" s="63"/>
      <c r="AE193" s="64"/>
      <c r="AF193" s="64"/>
      <c r="AG193" s="65"/>
      <c r="AH193" s="65"/>
      <c r="AI193" s="65"/>
      <c r="AJ193" s="66"/>
      <c r="AK193" s="67">
        <f t="shared" si="37"/>
        <v>545.078934097706</v>
      </c>
      <c r="AL193" s="56">
        <v>10339.68</v>
      </c>
      <c r="AM193" s="68">
        <f t="shared" si="36"/>
        <v>9954.28679220225</v>
      </c>
      <c r="AN193" s="69"/>
      <c r="AO193" s="70"/>
      <c r="AP193" s="71"/>
      <c r="AQ193" s="71"/>
      <c r="AR193" s="72"/>
      <c r="AS193" s="72"/>
      <c r="AT193" s="44">
        <f t="shared" si="30"/>
        <v>72635.61299317096</v>
      </c>
    </row>
    <row r="194" spans="1:46" s="73" customFormat="1" ht="17.25" customHeight="1">
      <c r="A194" s="41" t="s">
        <v>426</v>
      </c>
      <c r="B194" s="111" t="s">
        <v>427</v>
      </c>
      <c r="C194" s="43">
        <v>8</v>
      </c>
      <c r="D194" s="44">
        <v>376.8</v>
      </c>
      <c r="E194" s="44"/>
      <c r="F194" s="44">
        <v>0</v>
      </c>
      <c r="G194" s="45">
        <v>48336</v>
      </c>
      <c r="H194" s="46">
        <v>52570.94</v>
      </c>
      <c r="I194" s="74"/>
      <c r="J194" s="74"/>
      <c r="K194" s="49">
        <f t="shared" si="31"/>
        <v>48336</v>
      </c>
      <c r="L194" s="49">
        <f t="shared" si="32"/>
        <v>52570.94</v>
      </c>
      <c r="M194" s="50">
        <f t="shared" si="24"/>
        <v>-4234.940000000002</v>
      </c>
      <c r="N194" s="51">
        <v>48188.76</v>
      </c>
      <c r="O194" s="44"/>
      <c r="P194" s="52"/>
      <c r="Q194" s="44"/>
      <c r="R194" s="52"/>
      <c r="S194" s="52"/>
      <c r="T194" s="53">
        <v>3187.73</v>
      </c>
      <c r="U194" s="54"/>
      <c r="V194" s="55">
        <f t="shared" si="33"/>
        <v>3187.73</v>
      </c>
      <c r="W194" s="56">
        <v>4928.52</v>
      </c>
      <c r="X194" s="57">
        <f t="shared" si="34"/>
        <v>5867.471860217077</v>
      </c>
      <c r="Y194" s="58">
        <f t="shared" si="35"/>
        <v>1709.4908081625842</v>
      </c>
      <c r="Z194" s="59">
        <v>10512.79</v>
      </c>
      <c r="AA194" s="60">
        <f t="shared" si="23"/>
        <v>9391.117758185994</v>
      </c>
      <c r="AB194" s="61"/>
      <c r="AC194" s="63"/>
      <c r="AD194" s="63"/>
      <c r="AE194" s="64"/>
      <c r="AF194" s="64"/>
      <c r="AG194" s="65"/>
      <c r="AH194" s="65"/>
      <c r="AI194" s="65"/>
      <c r="AJ194" s="66"/>
      <c r="AK194" s="67">
        <f t="shared" si="37"/>
        <v>555.396815489496</v>
      </c>
      <c r="AL194" s="56">
        <v>10535.4</v>
      </c>
      <c r="AM194" s="68">
        <f t="shared" si="36"/>
        <v>10142.711676818586</v>
      </c>
      <c r="AN194" s="69"/>
      <c r="AO194" s="70"/>
      <c r="AP194" s="71"/>
      <c r="AQ194" s="71"/>
      <c r="AR194" s="72"/>
      <c r="AS194" s="72"/>
      <c r="AT194" s="44">
        <f t="shared" si="30"/>
        <v>79042.67891887373</v>
      </c>
    </row>
    <row r="195" spans="1:46" s="73" customFormat="1" ht="17.25" customHeight="1">
      <c r="A195" s="41" t="s">
        <v>428</v>
      </c>
      <c r="B195" s="111" t="s">
        <v>429</v>
      </c>
      <c r="C195" s="43">
        <v>8</v>
      </c>
      <c r="D195" s="44">
        <v>371.8</v>
      </c>
      <c r="E195" s="44"/>
      <c r="F195" s="44">
        <v>0</v>
      </c>
      <c r="G195" s="45">
        <v>47694.58</v>
      </c>
      <c r="H195" s="46">
        <v>47142.06</v>
      </c>
      <c r="I195" s="74"/>
      <c r="J195" s="74"/>
      <c r="K195" s="49">
        <f t="shared" si="31"/>
        <v>47694.58</v>
      </c>
      <c r="L195" s="49">
        <f t="shared" si="32"/>
        <v>47142.06</v>
      </c>
      <c r="M195" s="50">
        <f t="shared" si="24"/>
        <v>552.5200000000041</v>
      </c>
      <c r="N195" s="51">
        <v>36119.14</v>
      </c>
      <c r="O195" s="44"/>
      <c r="P195" s="52"/>
      <c r="Q195" s="44"/>
      <c r="R195" s="52"/>
      <c r="S195" s="52"/>
      <c r="T195" s="53">
        <v>3145.41</v>
      </c>
      <c r="U195" s="54"/>
      <c r="V195" s="55">
        <f t="shared" si="33"/>
        <v>3145.41</v>
      </c>
      <c r="W195" s="56">
        <v>4863.24</v>
      </c>
      <c r="X195" s="57">
        <f t="shared" si="34"/>
        <v>5789.755108933737</v>
      </c>
      <c r="Y195" s="58">
        <f t="shared" si="35"/>
        <v>1686.8064821519342</v>
      </c>
      <c r="Z195" s="59">
        <v>10373.29</v>
      </c>
      <c r="AA195" s="60">
        <f t="shared" si="23"/>
        <v>9266.501891160045</v>
      </c>
      <c r="AB195" s="61"/>
      <c r="AC195" s="63"/>
      <c r="AD195" s="63"/>
      <c r="AE195" s="64"/>
      <c r="AF195" s="64"/>
      <c r="AG195" s="65"/>
      <c r="AH195" s="65"/>
      <c r="AI195" s="65"/>
      <c r="AJ195" s="66"/>
      <c r="AK195" s="67">
        <f t="shared" si="37"/>
        <v>548.026900209646</v>
      </c>
      <c r="AL195" s="56">
        <v>10395.6</v>
      </c>
      <c r="AM195" s="68">
        <f t="shared" si="36"/>
        <v>10008.122473521205</v>
      </c>
      <c r="AN195" s="69"/>
      <c r="AO195" s="70"/>
      <c r="AP195" s="71"/>
      <c r="AQ195" s="71"/>
      <c r="AR195" s="72"/>
      <c r="AS195" s="72"/>
      <c r="AT195" s="44">
        <f t="shared" si="30"/>
        <v>66563.76285597657</v>
      </c>
    </row>
    <row r="196" spans="1:46" s="73" customFormat="1" ht="17.25" customHeight="1">
      <c r="A196" s="41" t="s">
        <v>430</v>
      </c>
      <c r="B196" s="111" t="s">
        <v>431</v>
      </c>
      <c r="C196" s="43">
        <v>7</v>
      </c>
      <c r="D196" s="44">
        <v>288</v>
      </c>
      <c r="E196" s="44"/>
      <c r="F196" s="44">
        <v>79.8</v>
      </c>
      <c r="G196" s="45">
        <v>36944.64</v>
      </c>
      <c r="H196" s="46">
        <v>34402.5</v>
      </c>
      <c r="I196" s="74"/>
      <c r="J196" s="74"/>
      <c r="K196" s="49">
        <f t="shared" si="31"/>
        <v>36944.64</v>
      </c>
      <c r="L196" s="49">
        <f t="shared" si="32"/>
        <v>34402.5</v>
      </c>
      <c r="M196" s="50">
        <f t="shared" si="24"/>
        <v>2542.1399999999994</v>
      </c>
      <c r="N196" s="51">
        <v>21874.65</v>
      </c>
      <c r="O196" s="44"/>
      <c r="P196" s="52"/>
      <c r="Q196" s="44"/>
      <c r="R196" s="52"/>
      <c r="S196" s="52"/>
      <c r="T196" s="53">
        <v>2436.48</v>
      </c>
      <c r="U196" s="54"/>
      <c r="V196" s="55">
        <f t="shared" si="33"/>
        <v>2436.48</v>
      </c>
      <c r="W196" s="56">
        <v>3767.04</v>
      </c>
      <c r="X196" s="57">
        <f t="shared" si="34"/>
        <v>4484.713706409254</v>
      </c>
      <c r="Y196" s="58">
        <f t="shared" si="35"/>
        <v>1306.6171782134402</v>
      </c>
      <c r="Z196" s="59">
        <v>8035.2</v>
      </c>
      <c r="AA196" s="60">
        <f t="shared" si="23"/>
        <v>7177.87394069448</v>
      </c>
      <c r="AB196" s="61"/>
      <c r="AC196" s="63"/>
      <c r="AD196" s="63"/>
      <c r="AE196" s="64"/>
      <c r="AF196" s="64"/>
      <c r="AG196" s="65"/>
      <c r="AH196" s="65"/>
      <c r="AI196" s="65"/>
      <c r="AJ196" s="66"/>
      <c r="AK196" s="67">
        <f t="shared" si="37"/>
        <v>424.50712011936</v>
      </c>
      <c r="AL196" s="56">
        <v>8052.48</v>
      </c>
      <c r="AM196" s="68">
        <f t="shared" si="36"/>
        <v>7752.338109929203</v>
      </c>
      <c r="AN196" s="69"/>
      <c r="AO196" s="70"/>
      <c r="AP196" s="71"/>
      <c r="AQ196" s="71"/>
      <c r="AR196" s="72"/>
      <c r="AS196" s="72"/>
      <c r="AT196" s="44">
        <f t="shared" si="30"/>
        <v>45457.18005536573</v>
      </c>
    </row>
    <row r="197" spans="1:46" s="73" customFormat="1" ht="17.25" customHeight="1">
      <c r="A197" s="41" t="s">
        <v>432</v>
      </c>
      <c r="B197" s="111" t="s">
        <v>433</v>
      </c>
      <c r="C197" s="43">
        <v>8</v>
      </c>
      <c r="D197" s="44">
        <v>371.8</v>
      </c>
      <c r="E197" s="44"/>
      <c r="F197" s="44">
        <v>0</v>
      </c>
      <c r="G197" s="45">
        <v>47694.46</v>
      </c>
      <c r="H197" s="46">
        <v>38970.08</v>
      </c>
      <c r="I197" s="74"/>
      <c r="J197" s="74"/>
      <c r="K197" s="49">
        <f aca="true" t="shared" si="38" ref="K197:K260">G197+I197</f>
        <v>47694.46</v>
      </c>
      <c r="L197" s="49">
        <f aca="true" t="shared" si="39" ref="L197:L260">H197+J197</f>
        <v>38970.08</v>
      </c>
      <c r="M197" s="50">
        <f t="shared" si="24"/>
        <v>8724.379999999997</v>
      </c>
      <c r="N197" s="51">
        <v>30646.19</v>
      </c>
      <c r="O197" s="44"/>
      <c r="P197" s="52"/>
      <c r="Q197" s="44"/>
      <c r="R197" s="52"/>
      <c r="S197" s="52"/>
      <c r="T197" s="53">
        <v>3145.42</v>
      </c>
      <c r="U197" s="54"/>
      <c r="V197" s="55">
        <f aca="true" t="shared" si="40" ref="V197:V260">T197</f>
        <v>3145.42</v>
      </c>
      <c r="W197" s="56">
        <v>4863.12</v>
      </c>
      <c r="X197" s="57">
        <f aca="true" t="shared" si="41" ref="X197:X260">W197*119.051395961/100</f>
        <v>5789.612247258583</v>
      </c>
      <c r="Y197" s="58">
        <f aca="true" t="shared" si="42" ref="Y197:Y260">D197*4.53686520213</f>
        <v>1686.8064821519342</v>
      </c>
      <c r="Z197" s="59">
        <v>10373.28</v>
      </c>
      <c r="AA197" s="60">
        <f t="shared" si="23"/>
        <v>9266.492459858517</v>
      </c>
      <c r="AB197" s="61"/>
      <c r="AC197" s="63"/>
      <c r="AD197" s="63"/>
      <c r="AE197" s="64"/>
      <c r="AF197" s="64"/>
      <c r="AG197" s="65"/>
      <c r="AH197" s="65"/>
      <c r="AI197" s="65"/>
      <c r="AJ197" s="66"/>
      <c r="AK197" s="67">
        <f t="shared" si="37"/>
        <v>548.026900209646</v>
      </c>
      <c r="AL197" s="56">
        <v>10395.6</v>
      </c>
      <c r="AM197" s="68">
        <f aca="true" t="shared" si="43" ref="AM197:AM260">AL197*96.272677609/100</f>
        <v>10008.122473521205</v>
      </c>
      <c r="AN197" s="69"/>
      <c r="AO197" s="70"/>
      <c r="AP197" s="71"/>
      <c r="AQ197" s="71"/>
      <c r="AR197" s="72"/>
      <c r="AS197" s="72"/>
      <c r="AT197" s="44">
        <f t="shared" si="30"/>
        <v>61090.67056299989</v>
      </c>
    </row>
    <row r="198" spans="1:46" s="73" customFormat="1" ht="17.25" customHeight="1">
      <c r="A198" s="41" t="s">
        <v>434</v>
      </c>
      <c r="B198" s="111" t="s">
        <v>435</v>
      </c>
      <c r="C198" s="43">
        <v>6</v>
      </c>
      <c r="D198" s="44">
        <v>281.7</v>
      </c>
      <c r="E198" s="44"/>
      <c r="F198" s="44">
        <v>53.9</v>
      </c>
      <c r="G198" s="45">
        <v>36136.78</v>
      </c>
      <c r="H198" s="46">
        <v>35347.02</v>
      </c>
      <c r="I198" s="74"/>
      <c r="J198" s="74"/>
      <c r="K198" s="49">
        <f t="shared" si="38"/>
        <v>36136.78</v>
      </c>
      <c r="L198" s="49">
        <f t="shared" si="39"/>
        <v>35347.02</v>
      </c>
      <c r="M198" s="50">
        <f t="shared" si="24"/>
        <v>789.760000000002</v>
      </c>
      <c r="N198" s="51">
        <v>56011.66</v>
      </c>
      <c r="O198" s="44"/>
      <c r="P198" s="52"/>
      <c r="Q198" s="44"/>
      <c r="R198" s="52"/>
      <c r="S198" s="52"/>
      <c r="T198" s="53">
        <v>2383.17</v>
      </c>
      <c r="U198" s="54"/>
      <c r="V198" s="55">
        <f t="shared" si="40"/>
        <v>2383.17</v>
      </c>
      <c r="W198" s="56">
        <v>3684.72</v>
      </c>
      <c r="X198" s="57">
        <f t="shared" si="41"/>
        <v>4386.7105972541585</v>
      </c>
      <c r="Y198" s="58">
        <f t="shared" si="42"/>
        <v>1278.034927440021</v>
      </c>
      <c r="Z198" s="59">
        <v>7859.53</v>
      </c>
      <c r="AA198" s="60">
        <f t="shared" si="23"/>
        <v>7020.9522612570945</v>
      </c>
      <c r="AB198" s="61"/>
      <c r="AC198" s="63"/>
      <c r="AD198" s="63"/>
      <c r="AE198" s="64"/>
      <c r="AF198" s="64"/>
      <c r="AG198" s="65"/>
      <c r="AH198" s="65"/>
      <c r="AI198" s="65"/>
      <c r="AJ198" s="66"/>
      <c r="AK198" s="67">
        <f t="shared" si="37"/>
        <v>415.221026866749</v>
      </c>
      <c r="AL198" s="56">
        <v>7876.44</v>
      </c>
      <c r="AM198" s="68">
        <f t="shared" si="43"/>
        <v>7582.859688266319</v>
      </c>
      <c r="AN198" s="69"/>
      <c r="AO198" s="70"/>
      <c r="AP198" s="71"/>
      <c r="AQ198" s="71"/>
      <c r="AR198" s="72"/>
      <c r="AS198" s="72"/>
      <c r="AT198" s="44">
        <f t="shared" si="30"/>
        <v>79078.60850108435</v>
      </c>
    </row>
    <row r="199" spans="1:46" s="73" customFormat="1" ht="17.25" customHeight="1">
      <c r="A199" s="41" t="s">
        <v>436</v>
      </c>
      <c r="B199" s="42" t="s">
        <v>437</v>
      </c>
      <c r="C199" s="43">
        <v>31</v>
      </c>
      <c r="D199" s="44">
        <v>612.2</v>
      </c>
      <c r="E199" s="44"/>
      <c r="F199" s="44">
        <v>19.9</v>
      </c>
      <c r="G199" s="45">
        <v>84414.13</v>
      </c>
      <c r="H199" s="46">
        <v>26884.95</v>
      </c>
      <c r="I199" s="74"/>
      <c r="J199" s="74"/>
      <c r="K199" s="49">
        <f t="shared" si="38"/>
        <v>84414.13</v>
      </c>
      <c r="L199" s="49">
        <f t="shared" si="39"/>
        <v>26884.95</v>
      </c>
      <c r="M199" s="50">
        <f t="shared" si="24"/>
        <v>57529.18000000001</v>
      </c>
      <c r="N199" s="51">
        <v>32411.5</v>
      </c>
      <c r="O199" s="44"/>
      <c r="P199" s="52"/>
      <c r="Q199" s="44"/>
      <c r="R199" s="52"/>
      <c r="S199" s="52"/>
      <c r="T199" s="53">
        <v>2167.14</v>
      </c>
      <c r="U199" s="54"/>
      <c r="V199" s="55">
        <f t="shared" si="40"/>
        <v>2167.14</v>
      </c>
      <c r="W199" s="56">
        <v>3342.66</v>
      </c>
      <c r="X199" s="57">
        <f t="shared" si="41"/>
        <v>3979.483392229962</v>
      </c>
      <c r="Y199" s="58">
        <f t="shared" si="42"/>
        <v>2777.4688767439866</v>
      </c>
      <c r="Z199" s="59">
        <v>6520.23</v>
      </c>
      <c r="AA199" s="60"/>
      <c r="AB199" s="61"/>
      <c r="AC199" s="145">
        <v>7183.429999999999</v>
      </c>
      <c r="AD199" s="63">
        <v>5699.970000000002</v>
      </c>
      <c r="AE199" s="64">
        <v>113409.39</v>
      </c>
      <c r="AF199" s="64"/>
      <c r="AG199" s="65">
        <v>18391.62</v>
      </c>
      <c r="AH199" s="65">
        <v>18268.25</v>
      </c>
      <c r="AI199" s="65">
        <v>14659.419999999995</v>
      </c>
      <c r="AJ199" s="66"/>
      <c r="AK199" s="67">
        <f t="shared" si="37"/>
        <v>902.3724268648341</v>
      </c>
      <c r="AL199" s="56">
        <v>2791.68</v>
      </c>
      <c r="AM199" s="68">
        <f t="shared" si="43"/>
        <v>2687.625086274931</v>
      </c>
      <c r="AN199" s="69">
        <v>2075.37</v>
      </c>
      <c r="AO199" s="70">
        <f>AN199*97.183145036/100</f>
        <v>2016.909837133633</v>
      </c>
      <c r="AP199" s="71"/>
      <c r="AQ199" s="71">
        <f>(D199+F199)*2.45/31*29</f>
        <v>1448.7324193548388</v>
      </c>
      <c r="AR199" s="72"/>
      <c r="AS199" s="72"/>
      <c r="AT199" s="44">
        <f t="shared" si="30"/>
        <v>226003.31203860216</v>
      </c>
    </row>
    <row r="200" spans="1:46" s="73" customFormat="1" ht="17.25" customHeight="1">
      <c r="A200" s="41" t="s">
        <v>438</v>
      </c>
      <c r="B200" s="111" t="s">
        <v>439</v>
      </c>
      <c r="C200" s="43">
        <v>10</v>
      </c>
      <c r="D200" s="44">
        <v>387.9</v>
      </c>
      <c r="E200" s="44"/>
      <c r="F200" s="44">
        <v>0</v>
      </c>
      <c r="G200" s="45">
        <v>49759.93</v>
      </c>
      <c r="H200" s="46">
        <v>50860.41</v>
      </c>
      <c r="I200" s="74"/>
      <c r="J200" s="74"/>
      <c r="K200" s="49">
        <f t="shared" si="38"/>
        <v>49759.93</v>
      </c>
      <c r="L200" s="49">
        <f t="shared" si="39"/>
        <v>50860.41</v>
      </c>
      <c r="M200" s="50">
        <f t="shared" si="24"/>
        <v>-1100.4800000000032</v>
      </c>
      <c r="N200" s="51">
        <v>47650.78</v>
      </c>
      <c r="O200" s="44"/>
      <c r="P200" s="52"/>
      <c r="Q200" s="44"/>
      <c r="R200" s="52"/>
      <c r="S200" s="52"/>
      <c r="T200" s="53">
        <v>3281.64</v>
      </c>
      <c r="U200" s="54"/>
      <c r="V200" s="55">
        <f t="shared" si="40"/>
        <v>3281.64</v>
      </c>
      <c r="W200" s="56">
        <v>5073.84</v>
      </c>
      <c r="X200" s="57">
        <f t="shared" si="41"/>
        <v>6040.477348827602</v>
      </c>
      <c r="Y200" s="58">
        <f t="shared" si="42"/>
        <v>1759.850011906227</v>
      </c>
      <c r="Z200" s="59">
        <v>10822.45</v>
      </c>
      <c r="AA200" s="60">
        <f>(Z200-AD200-AF200-AI200-AK200-AR200)*94.313015306/100</f>
        <v>9667.736689079002</v>
      </c>
      <c r="AB200" s="61"/>
      <c r="AC200" s="63"/>
      <c r="AD200" s="63"/>
      <c r="AE200" s="64"/>
      <c r="AF200" s="64"/>
      <c r="AG200" s="65"/>
      <c r="AH200" s="65"/>
      <c r="AI200" s="65"/>
      <c r="AJ200" s="66"/>
      <c r="AK200" s="67">
        <f t="shared" si="37"/>
        <v>571.758027410763</v>
      </c>
      <c r="AL200" s="56">
        <v>10845.72</v>
      </c>
      <c r="AM200" s="68">
        <f t="shared" si="43"/>
        <v>10441.465049974835</v>
      </c>
      <c r="AN200" s="69"/>
      <c r="AO200" s="70"/>
      <c r="AP200" s="71"/>
      <c r="AQ200" s="71"/>
      <c r="AR200" s="72"/>
      <c r="AS200" s="72"/>
      <c r="AT200" s="44">
        <f t="shared" si="30"/>
        <v>79413.70712719843</v>
      </c>
    </row>
    <row r="201" spans="1:46" s="73" customFormat="1" ht="17.25" customHeight="1">
      <c r="A201" s="41" t="s">
        <v>440</v>
      </c>
      <c r="B201" s="42" t="s">
        <v>441</v>
      </c>
      <c r="C201" s="43">
        <v>121</v>
      </c>
      <c r="D201" s="44">
        <v>4822.7</v>
      </c>
      <c r="E201" s="44"/>
      <c r="F201" s="44">
        <v>41.7</v>
      </c>
      <c r="G201" s="45">
        <v>1485376.82</v>
      </c>
      <c r="H201" s="46">
        <v>1304161.84</v>
      </c>
      <c r="I201" s="74"/>
      <c r="J201" s="74"/>
      <c r="K201" s="49">
        <f t="shared" si="38"/>
        <v>1485376.82</v>
      </c>
      <c r="L201" s="49">
        <f t="shared" si="39"/>
        <v>1304161.84</v>
      </c>
      <c r="M201" s="50">
        <f t="shared" si="24"/>
        <v>181214.97999999998</v>
      </c>
      <c r="N201" s="51">
        <v>129594.05</v>
      </c>
      <c r="O201" s="44"/>
      <c r="P201" s="52"/>
      <c r="Q201" s="44"/>
      <c r="R201" s="52"/>
      <c r="S201" s="52"/>
      <c r="T201" s="53">
        <v>40800.52</v>
      </c>
      <c r="U201" s="54"/>
      <c r="V201" s="55">
        <f t="shared" si="40"/>
        <v>40800.52</v>
      </c>
      <c r="W201" s="56">
        <v>63075.55</v>
      </c>
      <c r="X201" s="57">
        <f t="shared" si="41"/>
        <v>75092.32278507853</v>
      </c>
      <c r="Y201" s="58">
        <f t="shared" si="42"/>
        <v>21879.939810312353</v>
      </c>
      <c r="Z201" s="59">
        <v>342856.47</v>
      </c>
      <c r="AA201" s="60">
        <f>(Z201-AD201-AF201-AI201-AK201-AR201)*94.313015306/100</f>
        <v>239882.95874456665</v>
      </c>
      <c r="AB201" s="61"/>
      <c r="AC201" s="145">
        <v>250605.94</v>
      </c>
      <c r="AD201" s="63">
        <v>14269.660000000033</v>
      </c>
      <c r="AE201" s="64">
        <v>429029.83</v>
      </c>
      <c r="AF201" s="64"/>
      <c r="AG201" s="65">
        <v>129092.26</v>
      </c>
      <c r="AH201" s="65">
        <v>127727.16</v>
      </c>
      <c r="AI201" s="65">
        <v>67130.56000000001</v>
      </c>
      <c r="AJ201" s="66"/>
      <c r="AK201" s="67">
        <f t="shared" si="37"/>
        <v>7108.578084026519</v>
      </c>
      <c r="AL201" s="56">
        <v>134831.24</v>
      </c>
      <c r="AM201" s="68">
        <f t="shared" si="43"/>
        <v>129805.64500141704</v>
      </c>
      <c r="AN201" s="56">
        <v>73491.16</v>
      </c>
      <c r="AO201" s="70">
        <f>AN201*97.183145036/100</f>
        <v>71421.02061143881</v>
      </c>
      <c r="AP201" s="71"/>
      <c r="AQ201" s="71">
        <f>(D201+F201)*2.45/31*29</f>
        <v>11148.890967741936</v>
      </c>
      <c r="AR201" s="72"/>
      <c r="AS201" s="72"/>
      <c r="AT201" s="44">
        <f t="shared" si="30"/>
        <v>1744589.3360045818</v>
      </c>
    </row>
    <row r="202" spans="1:46" s="73" customFormat="1" ht="17.25" customHeight="1">
      <c r="A202" s="41" t="s">
        <v>442</v>
      </c>
      <c r="B202" s="42" t="s">
        <v>443</v>
      </c>
      <c r="C202" s="43">
        <v>160</v>
      </c>
      <c r="D202" s="44">
        <v>3039.6</v>
      </c>
      <c r="E202" s="44"/>
      <c r="F202" s="44">
        <v>40</v>
      </c>
      <c r="G202" s="45">
        <v>2080101.93</v>
      </c>
      <c r="H202" s="46">
        <v>1531880.44</v>
      </c>
      <c r="I202" s="74"/>
      <c r="J202" s="74"/>
      <c r="K202" s="49">
        <f t="shared" si="38"/>
        <v>2080101.93</v>
      </c>
      <c r="L202" s="49">
        <f t="shared" si="39"/>
        <v>1531880.44</v>
      </c>
      <c r="M202" s="50">
        <f t="shared" si="24"/>
        <v>548221.49</v>
      </c>
      <c r="N202" s="51">
        <v>162723.68</v>
      </c>
      <c r="O202" s="44"/>
      <c r="P202" s="52"/>
      <c r="Q202" s="44"/>
      <c r="R202" s="52"/>
      <c r="S202" s="52"/>
      <c r="T202" s="53">
        <v>25732.48</v>
      </c>
      <c r="U202" s="54"/>
      <c r="V202" s="55">
        <f t="shared" si="40"/>
        <v>25732.48</v>
      </c>
      <c r="W202" s="56">
        <v>39782.88</v>
      </c>
      <c r="X202" s="57">
        <f t="shared" si="41"/>
        <v>47362.073993489474</v>
      </c>
      <c r="Y202" s="58">
        <f t="shared" si="42"/>
        <v>13790.255468394349</v>
      </c>
      <c r="Z202" s="59">
        <v>281947.42</v>
      </c>
      <c r="AA202" s="60"/>
      <c r="AB202" s="61"/>
      <c r="AC202" s="145">
        <v>620954.2</v>
      </c>
      <c r="AD202" s="63">
        <v>506626.9099999999</v>
      </c>
      <c r="AE202" s="64">
        <v>609065.73</v>
      </c>
      <c r="AF202" s="64"/>
      <c r="AG202" s="65">
        <v>229327.59000000003</v>
      </c>
      <c r="AH202" s="65">
        <v>220309.48</v>
      </c>
      <c r="AI202" s="65">
        <v>174710.66335999995</v>
      </c>
      <c r="AJ202" s="66"/>
      <c r="AK202" s="67">
        <f t="shared" si="37"/>
        <v>4480.318896926412</v>
      </c>
      <c r="AL202" s="56">
        <v>85041.44</v>
      </c>
      <c r="AM202" s="68">
        <f t="shared" si="43"/>
        <v>81871.67136525117</v>
      </c>
      <c r="AN202" s="56">
        <v>46353.4</v>
      </c>
      <c r="AO202" s="70">
        <f>AN202*97.183145036/100</f>
        <v>45047.691951117224</v>
      </c>
      <c r="AP202" s="71"/>
      <c r="AQ202" s="71">
        <f>(D202+F202)*2.45/31*29</f>
        <v>7058.2445161290325</v>
      </c>
      <c r="AR202" s="72"/>
      <c r="AS202" s="72"/>
      <c r="AT202" s="44">
        <f t="shared" si="30"/>
        <v>2749060.9895513076</v>
      </c>
    </row>
    <row r="203" spans="1:46" s="73" customFormat="1" ht="17.25" customHeight="1">
      <c r="A203" s="41" t="s">
        <v>444</v>
      </c>
      <c r="B203" s="42" t="s">
        <v>445</v>
      </c>
      <c r="C203" s="43">
        <v>48</v>
      </c>
      <c r="D203" s="44">
        <v>2021.5</v>
      </c>
      <c r="E203" s="44"/>
      <c r="F203" s="44">
        <v>971.7</v>
      </c>
      <c r="G203" s="45">
        <v>615229.91</v>
      </c>
      <c r="H203" s="46">
        <v>508624.85</v>
      </c>
      <c r="I203" s="74"/>
      <c r="J203" s="74"/>
      <c r="K203" s="49">
        <f t="shared" si="38"/>
        <v>615229.91</v>
      </c>
      <c r="L203" s="49">
        <f t="shared" si="39"/>
        <v>508624.85</v>
      </c>
      <c r="M203" s="50">
        <f t="shared" si="24"/>
        <v>106605.06000000006</v>
      </c>
      <c r="N203" s="51">
        <v>70797.33</v>
      </c>
      <c r="O203" s="44"/>
      <c r="P203" s="52"/>
      <c r="Q203" s="44"/>
      <c r="R203" s="52"/>
      <c r="S203" s="52"/>
      <c r="T203" s="53">
        <v>17101.89</v>
      </c>
      <c r="U203" s="54"/>
      <c r="V203" s="55">
        <f t="shared" si="40"/>
        <v>17101.89</v>
      </c>
      <c r="W203" s="56">
        <v>26442</v>
      </c>
      <c r="X203" s="57">
        <f t="shared" si="41"/>
        <v>31479.57012000762</v>
      </c>
      <c r="Y203" s="58">
        <f t="shared" si="42"/>
        <v>9171.273006105796</v>
      </c>
      <c r="Z203" s="59">
        <v>143728.86</v>
      </c>
      <c r="AA203" s="60">
        <f>(Z203-AD203-AF203-AI203-AK203-AR203)*94.313015306/100</f>
        <v>102464.60546191156</v>
      </c>
      <c r="AB203" s="61"/>
      <c r="AC203" s="145">
        <v>109009.95</v>
      </c>
      <c r="AD203" s="63">
        <v>4432.050000000003</v>
      </c>
      <c r="AE203" s="64">
        <v>236514.06</v>
      </c>
      <c r="AF203" s="64"/>
      <c r="AG203" s="65">
        <v>63644.17</v>
      </c>
      <c r="AH203" s="65">
        <v>63421.72</v>
      </c>
      <c r="AI203" s="65">
        <v>27674.03</v>
      </c>
      <c r="AJ203" s="66"/>
      <c r="AK203" s="67">
        <f t="shared" si="37"/>
        <v>2979.656747643355</v>
      </c>
      <c r="AL203" s="56">
        <v>56521.32</v>
      </c>
      <c r="AM203" s="68">
        <f t="shared" si="43"/>
        <v>54414.58818395124</v>
      </c>
      <c r="AN203" s="56"/>
      <c r="AO203" s="68"/>
      <c r="AP203" s="109"/>
      <c r="AQ203" s="71">
        <f>(D203+F203)*2.45/31*29</f>
        <v>6860.221290322581</v>
      </c>
      <c r="AR203" s="72"/>
      <c r="AS203" s="72">
        <v>1471.15</v>
      </c>
      <c r="AT203" s="44">
        <f t="shared" si="30"/>
        <v>801436.2648099422</v>
      </c>
    </row>
    <row r="204" spans="1:46" s="73" customFormat="1" ht="17.25" customHeight="1">
      <c r="A204" s="41" t="s">
        <v>446</v>
      </c>
      <c r="B204" s="42" t="s">
        <v>447</v>
      </c>
      <c r="C204" s="43">
        <v>155</v>
      </c>
      <c r="D204" s="44">
        <v>3018.2</v>
      </c>
      <c r="E204" s="44"/>
      <c r="F204" s="44">
        <v>36</v>
      </c>
      <c r="G204" s="45">
        <v>1165226.12</v>
      </c>
      <c r="H204" s="46">
        <v>874672.14</v>
      </c>
      <c r="I204" s="74"/>
      <c r="J204" s="74"/>
      <c r="K204" s="49">
        <f t="shared" si="38"/>
        <v>1165226.12</v>
      </c>
      <c r="L204" s="49">
        <f t="shared" si="39"/>
        <v>874672.14</v>
      </c>
      <c r="M204" s="50">
        <f t="shared" si="24"/>
        <v>290553.9800000001</v>
      </c>
      <c r="N204" s="51">
        <v>364699.88</v>
      </c>
      <c r="O204" s="44"/>
      <c r="P204" s="52"/>
      <c r="Q204" s="44"/>
      <c r="R204" s="52"/>
      <c r="S204" s="52"/>
      <c r="T204" s="53">
        <v>25533.93</v>
      </c>
      <c r="U204" s="54"/>
      <c r="V204" s="55">
        <f t="shared" si="40"/>
        <v>25533.93</v>
      </c>
      <c r="W204" s="56">
        <v>39479.15</v>
      </c>
      <c r="X204" s="57">
        <f t="shared" si="41"/>
        <v>47000.47918853713</v>
      </c>
      <c r="Y204" s="58">
        <f t="shared" si="42"/>
        <v>13693.166553068766</v>
      </c>
      <c r="Z204" s="59">
        <v>214595.35</v>
      </c>
      <c r="AA204" s="60"/>
      <c r="AB204" s="61"/>
      <c r="AC204" s="145">
        <v>296857.02</v>
      </c>
      <c r="AD204" s="63">
        <v>181519.68</v>
      </c>
      <c r="AE204" s="64">
        <v>424963.78</v>
      </c>
      <c r="AF204" s="64"/>
      <c r="AG204" s="65">
        <v>144808.91000000003</v>
      </c>
      <c r="AH204" s="65">
        <v>123788.31</v>
      </c>
      <c r="AI204" s="65">
        <v>54298.10999999996</v>
      </c>
      <c r="AJ204" s="66"/>
      <c r="AK204" s="67">
        <f t="shared" si="37"/>
        <v>4448.775659528654</v>
      </c>
      <c r="AL204" s="56">
        <v>84390.25</v>
      </c>
      <c r="AM204" s="68">
        <f t="shared" si="43"/>
        <v>81244.75331592912</v>
      </c>
      <c r="AN204" s="56">
        <v>44267.34</v>
      </c>
      <c r="AO204" s="70">
        <f>AN204*97.183145036/100</f>
        <v>43020.39323577924</v>
      </c>
      <c r="AP204" s="71"/>
      <c r="AQ204" s="71">
        <f>(D204+F204)*2.45/31*29</f>
        <v>7000.02935483871</v>
      </c>
      <c r="AR204" s="72"/>
      <c r="AS204" s="72"/>
      <c r="AT204" s="44">
        <f t="shared" si="30"/>
        <v>1812877.2173076812</v>
      </c>
    </row>
    <row r="205" spans="1:46" s="73" customFormat="1" ht="17.25" customHeight="1">
      <c r="A205" s="41" t="s">
        <v>448</v>
      </c>
      <c r="B205" s="42" t="s">
        <v>449</v>
      </c>
      <c r="C205" s="43">
        <v>160</v>
      </c>
      <c r="D205" s="44">
        <v>2975.8</v>
      </c>
      <c r="E205" s="44"/>
      <c r="F205" s="44">
        <v>0</v>
      </c>
      <c r="G205" s="45">
        <v>2233062.35</v>
      </c>
      <c r="H205" s="46">
        <v>1482232.26</v>
      </c>
      <c r="I205" s="74"/>
      <c r="J205" s="74"/>
      <c r="K205" s="49">
        <f t="shared" si="38"/>
        <v>2233062.35</v>
      </c>
      <c r="L205" s="49">
        <f t="shared" si="39"/>
        <v>1482232.26</v>
      </c>
      <c r="M205" s="50">
        <f t="shared" si="24"/>
        <v>750830.0900000001</v>
      </c>
      <c r="N205" s="51">
        <v>212318.04</v>
      </c>
      <c r="O205" s="44"/>
      <c r="P205" s="52"/>
      <c r="Q205" s="44"/>
      <c r="R205" s="52"/>
      <c r="S205" s="52"/>
      <c r="T205" s="53">
        <v>25289.17</v>
      </c>
      <c r="U205" s="54"/>
      <c r="V205" s="55">
        <f t="shared" si="40"/>
        <v>25289.17</v>
      </c>
      <c r="W205" s="56">
        <v>39098.18</v>
      </c>
      <c r="X205" s="57">
        <f t="shared" si="41"/>
        <v>46546.929085344505</v>
      </c>
      <c r="Y205" s="58">
        <f t="shared" si="42"/>
        <v>13500.803468498456</v>
      </c>
      <c r="Z205" s="59">
        <v>277088.89</v>
      </c>
      <c r="AA205" s="60"/>
      <c r="AB205" s="61"/>
      <c r="AC205" s="145">
        <v>593108.43</v>
      </c>
      <c r="AD205" s="63">
        <v>502291.56999999995</v>
      </c>
      <c r="AE205" s="64">
        <v>839417.5900000001</v>
      </c>
      <c r="AF205" s="64"/>
      <c r="AG205" s="65">
        <v>284724.4</v>
      </c>
      <c r="AH205" s="65">
        <v>236905.73</v>
      </c>
      <c r="AI205" s="65">
        <v>68480.41999999993</v>
      </c>
      <c r="AJ205" s="66"/>
      <c r="AK205" s="67">
        <f t="shared" si="37"/>
        <v>4386.2787779555265</v>
      </c>
      <c r="AL205" s="56">
        <v>83575.89</v>
      </c>
      <c r="AM205" s="68">
        <f t="shared" si="43"/>
        <v>80460.74713855247</v>
      </c>
      <c r="AN205" s="56">
        <v>43841.16</v>
      </c>
      <c r="AO205" s="70">
        <f>AN205*97.183145036/100</f>
        <v>42606.218108264824</v>
      </c>
      <c r="AP205" s="71">
        <v>2989.1</v>
      </c>
      <c r="AQ205" s="71">
        <f>AP205*2.45/31*29</f>
        <v>6850.82435483871</v>
      </c>
      <c r="AR205" s="72"/>
      <c r="AS205" s="72"/>
      <c r="AT205" s="44">
        <f t="shared" si="30"/>
        <v>2956887.1509334543</v>
      </c>
    </row>
    <row r="206" spans="1:46" s="73" customFormat="1" ht="17.25" customHeight="1">
      <c r="A206" s="41" t="s">
        <v>450</v>
      </c>
      <c r="B206" s="42" t="s">
        <v>451</v>
      </c>
      <c r="C206" s="43">
        <v>60</v>
      </c>
      <c r="D206" s="44">
        <v>2559.6</v>
      </c>
      <c r="E206" s="44"/>
      <c r="F206" s="44">
        <v>0</v>
      </c>
      <c r="G206" s="45">
        <v>507992.14</v>
      </c>
      <c r="H206" s="46">
        <v>407709.88</v>
      </c>
      <c r="I206" s="74"/>
      <c r="J206" s="74"/>
      <c r="K206" s="49">
        <f t="shared" si="38"/>
        <v>507992.14</v>
      </c>
      <c r="L206" s="49">
        <f t="shared" si="39"/>
        <v>407709.88</v>
      </c>
      <c r="M206" s="50">
        <f t="shared" si="24"/>
        <v>100282.26000000001</v>
      </c>
      <c r="N206" s="51">
        <v>81101.74</v>
      </c>
      <c r="O206" s="44"/>
      <c r="P206" s="52"/>
      <c r="Q206" s="44"/>
      <c r="R206" s="52"/>
      <c r="S206" s="52"/>
      <c r="T206" s="53">
        <v>25186.85</v>
      </c>
      <c r="U206" s="54"/>
      <c r="V206" s="55">
        <f t="shared" si="40"/>
        <v>25186.85</v>
      </c>
      <c r="W206" s="56">
        <v>39085.21</v>
      </c>
      <c r="X206" s="57">
        <f t="shared" si="41"/>
        <v>46531.48811928837</v>
      </c>
      <c r="Y206" s="58">
        <f t="shared" si="42"/>
        <v>11612.560171371948</v>
      </c>
      <c r="Z206" s="59">
        <v>80938.88</v>
      </c>
      <c r="AA206" s="60">
        <f aca="true" t="shared" si="44" ref="AA206:AA269">(Z206-AD206-AF206-AI206-AK206-AR206)*94.313015306/100</f>
        <v>69855.05760442893</v>
      </c>
      <c r="AB206" s="61"/>
      <c r="AC206" s="145">
        <v>21642.95</v>
      </c>
      <c r="AD206" s="63">
        <v>3098.9500000000007</v>
      </c>
      <c r="AE206" s="64">
        <v>299471.4</v>
      </c>
      <c r="AF206" s="64"/>
      <c r="AG206" s="65">
        <v>34977.46</v>
      </c>
      <c r="AH206" s="65">
        <v>35513.28</v>
      </c>
      <c r="AI206" s="65">
        <v>-0.12785200000507757</v>
      </c>
      <c r="AJ206" s="66"/>
      <c r="AK206" s="67">
        <f t="shared" si="37"/>
        <v>3772.807030060812</v>
      </c>
      <c r="AL206" s="56">
        <v>65347.2</v>
      </c>
      <c r="AM206" s="68">
        <f t="shared" si="43"/>
        <v>62911.49918250845</v>
      </c>
      <c r="AN206" s="69">
        <v>8635.86</v>
      </c>
      <c r="AO206" s="70">
        <f>AN206*97.183145036/100</f>
        <v>8392.600348905911</v>
      </c>
      <c r="AP206" s="71"/>
      <c r="AQ206" s="71">
        <f>(D206+F206)*2.45/31*29</f>
        <v>5866.43806451613</v>
      </c>
      <c r="AR206" s="72"/>
      <c r="AS206" s="72"/>
      <c r="AT206" s="44">
        <f t="shared" si="30"/>
        <v>709934.9526690806</v>
      </c>
    </row>
    <row r="207" spans="1:46" s="73" customFormat="1" ht="17.25" customHeight="1">
      <c r="A207" s="41" t="s">
        <v>452</v>
      </c>
      <c r="B207" s="42" t="s">
        <v>453</v>
      </c>
      <c r="C207" s="43">
        <v>48</v>
      </c>
      <c r="D207" s="44">
        <v>2038.3</v>
      </c>
      <c r="E207" s="44"/>
      <c r="F207" s="44">
        <v>0</v>
      </c>
      <c r="G207" s="45">
        <v>656419.82</v>
      </c>
      <c r="H207" s="46">
        <v>512420.29</v>
      </c>
      <c r="I207" s="74"/>
      <c r="J207" s="74"/>
      <c r="K207" s="49">
        <f t="shared" si="38"/>
        <v>656419.82</v>
      </c>
      <c r="L207" s="49">
        <f t="shared" si="39"/>
        <v>512420.29</v>
      </c>
      <c r="M207" s="50">
        <f t="shared" si="24"/>
        <v>143999.52999999997</v>
      </c>
      <c r="N207" s="51">
        <v>89751.22</v>
      </c>
      <c r="O207" s="44"/>
      <c r="P207" s="52"/>
      <c r="Q207" s="44"/>
      <c r="R207" s="52"/>
      <c r="S207" s="52"/>
      <c r="T207" s="53">
        <v>17244.02</v>
      </c>
      <c r="U207" s="54"/>
      <c r="V207" s="55">
        <f t="shared" si="40"/>
        <v>17244.02</v>
      </c>
      <c r="W207" s="56">
        <v>26661.36</v>
      </c>
      <c r="X207" s="57">
        <f t="shared" si="41"/>
        <v>31740.721262187668</v>
      </c>
      <c r="Y207" s="58">
        <f t="shared" si="42"/>
        <v>9247.49234150158</v>
      </c>
      <c r="Z207" s="59">
        <v>144923.07</v>
      </c>
      <c r="AA207" s="60">
        <f t="shared" si="44"/>
        <v>129816.89510399748</v>
      </c>
      <c r="AB207" s="61"/>
      <c r="AC207" s="145">
        <v>103148.59</v>
      </c>
      <c r="AD207" s="63">
        <v>4277.210000000006</v>
      </c>
      <c r="AE207" s="64">
        <v>238479.66</v>
      </c>
      <c r="AF207" s="64"/>
      <c r="AG207" s="65">
        <v>84993.45</v>
      </c>
      <c r="AH207" s="65">
        <v>85973.97</v>
      </c>
      <c r="AI207" s="65">
        <v>-3.2894839999935357</v>
      </c>
      <c r="AJ207" s="66"/>
      <c r="AK207" s="67">
        <f t="shared" si="37"/>
        <v>3004.419662983651</v>
      </c>
      <c r="AL207" s="56">
        <v>56990.76</v>
      </c>
      <c r="AM207" s="68">
        <f t="shared" si="43"/>
        <v>54866.53064171893</v>
      </c>
      <c r="AN207" s="69"/>
      <c r="AO207" s="70"/>
      <c r="AP207" s="71"/>
      <c r="AQ207" s="71">
        <f>(D207+F207)*2.45/31*29</f>
        <v>4671.6520967741935</v>
      </c>
      <c r="AR207" s="72"/>
      <c r="AS207" s="72"/>
      <c r="AT207" s="44">
        <f t="shared" si="30"/>
        <v>857212.5416251634</v>
      </c>
    </row>
    <row r="208" spans="1:46" s="73" customFormat="1" ht="17.25" customHeight="1">
      <c r="A208" s="41" t="s">
        <v>454</v>
      </c>
      <c r="B208" s="42" t="s">
        <v>455</v>
      </c>
      <c r="C208" s="43">
        <v>25</v>
      </c>
      <c r="D208" s="44">
        <v>1564.5</v>
      </c>
      <c r="E208" s="44"/>
      <c r="F208" s="44">
        <v>0</v>
      </c>
      <c r="G208" s="45">
        <v>735056.42</v>
      </c>
      <c r="H208" s="46">
        <v>571480.09</v>
      </c>
      <c r="I208" s="74"/>
      <c r="J208" s="74"/>
      <c r="K208" s="49">
        <f t="shared" si="38"/>
        <v>735056.42</v>
      </c>
      <c r="L208" s="49">
        <f t="shared" si="39"/>
        <v>571480.09</v>
      </c>
      <c r="M208" s="50">
        <f t="shared" si="24"/>
        <v>163576.33000000007</v>
      </c>
      <c r="N208" s="51">
        <v>65243.75</v>
      </c>
      <c r="O208" s="44"/>
      <c r="P208" s="52"/>
      <c r="Q208" s="44"/>
      <c r="R208" s="52"/>
      <c r="S208" s="52"/>
      <c r="T208" s="53">
        <v>13235.67</v>
      </c>
      <c r="U208" s="54"/>
      <c r="V208" s="55">
        <f t="shared" si="40"/>
        <v>13235.67</v>
      </c>
      <c r="W208" s="56">
        <v>20463.96</v>
      </c>
      <c r="X208" s="57">
        <f t="shared" si="41"/>
        <v>24362.630048900653</v>
      </c>
      <c r="Y208" s="58">
        <f t="shared" si="42"/>
        <v>7097.925608732386</v>
      </c>
      <c r="Z208" s="59">
        <v>145029.35</v>
      </c>
      <c r="AA208" s="60">
        <f t="shared" si="44"/>
        <v>108571.29799454958</v>
      </c>
      <c r="AB208" s="61"/>
      <c r="AC208" s="145">
        <v>126871.83</v>
      </c>
      <c r="AD208" s="63">
        <v>4605.069999999992</v>
      </c>
      <c r="AE208" s="64">
        <v>448933.98</v>
      </c>
      <c r="AF208" s="64"/>
      <c r="AG208" s="65">
        <v>55321.61</v>
      </c>
      <c r="AH208" s="65">
        <v>53940.78</v>
      </c>
      <c r="AI208" s="65">
        <v>23000.189999999988</v>
      </c>
      <c r="AJ208" s="66"/>
      <c r="AK208" s="67">
        <f t="shared" si="37"/>
        <v>2306.046491065065</v>
      </c>
      <c r="AL208" s="56">
        <v>43743.6</v>
      </c>
      <c r="AM208" s="68">
        <f t="shared" si="43"/>
        <v>42113.135002570525</v>
      </c>
      <c r="AN208" s="69"/>
      <c r="AO208" s="70"/>
      <c r="AP208" s="71"/>
      <c r="AQ208" s="71">
        <f>(D208+F208)*2.45/31*29</f>
        <v>3585.733064516129</v>
      </c>
      <c r="AR208" s="72"/>
      <c r="AS208" s="72">
        <v>1471.15</v>
      </c>
      <c r="AT208" s="44">
        <f t="shared" si="30"/>
        <v>980660.7982103343</v>
      </c>
    </row>
    <row r="209" spans="1:46" s="73" customFormat="1" ht="17.25" customHeight="1">
      <c r="A209" s="41" t="s">
        <v>456</v>
      </c>
      <c r="B209" s="111" t="s">
        <v>457</v>
      </c>
      <c r="C209" s="43">
        <v>25</v>
      </c>
      <c r="D209" s="44">
        <v>1512.2</v>
      </c>
      <c r="E209" s="44"/>
      <c r="F209" s="44"/>
      <c r="G209" s="45">
        <v>284572.67</v>
      </c>
      <c r="H209" s="46">
        <v>273304.76</v>
      </c>
      <c r="I209" s="74"/>
      <c r="J209" s="74"/>
      <c r="K209" s="49">
        <f t="shared" si="38"/>
        <v>284572.67</v>
      </c>
      <c r="L209" s="49">
        <f t="shared" si="39"/>
        <v>273304.76</v>
      </c>
      <c r="M209" s="50">
        <f t="shared" si="24"/>
        <v>11267.909999999974</v>
      </c>
      <c r="N209" s="51">
        <v>65043.9</v>
      </c>
      <c r="O209" s="44"/>
      <c r="P209" s="52"/>
      <c r="Q209" s="44"/>
      <c r="R209" s="52"/>
      <c r="S209" s="52"/>
      <c r="T209" s="53">
        <v>12793.21</v>
      </c>
      <c r="U209" s="54"/>
      <c r="V209" s="55">
        <f t="shared" si="40"/>
        <v>12793.21</v>
      </c>
      <c r="W209" s="56">
        <v>19780.08</v>
      </c>
      <c r="X209" s="57">
        <f t="shared" si="41"/>
        <v>23548.46136220257</v>
      </c>
      <c r="Y209" s="58">
        <f t="shared" si="42"/>
        <v>6860.647558660987</v>
      </c>
      <c r="Z209" s="59">
        <v>74854.28</v>
      </c>
      <c r="AA209" s="60">
        <f t="shared" si="44"/>
        <v>61829.25521932466</v>
      </c>
      <c r="AB209" s="61"/>
      <c r="AC209" s="145">
        <v>21348.52</v>
      </c>
      <c r="AD209" s="63">
        <v>1639.5800000000017</v>
      </c>
      <c r="AE209" s="64"/>
      <c r="AF209" s="64"/>
      <c r="AG209" s="65">
        <v>12365.18</v>
      </c>
      <c r="AH209" s="65">
        <v>12051.28</v>
      </c>
      <c r="AI209" s="65">
        <v>5428.242599999998</v>
      </c>
      <c r="AJ209" s="66"/>
      <c r="AK209" s="67">
        <f t="shared" si="37"/>
        <v>2228.957177237834</v>
      </c>
      <c r="AL209" s="56">
        <v>42281.52</v>
      </c>
      <c r="AM209" s="68">
        <f t="shared" si="43"/>
        <v>40705.55143778485</v>
      </c>
      <c r="AN209" s="69"/>
      <c r="AO209" s="70"/>
      <c r="AP209" s="71"/>
      <c r="AQ209" s="71"/>
      <c r="AR209" s="72"/>
      <c r="AS209" s="72"/>
      <c r="AT209" s="44">
        <f t="shared" si="30"/>
        <v>265842.7853552109</v>
      </c>
    </row>
    <row r="210" spans="1:46" s="73" customFormat="1" ht="17.25" customHeight="1">
      <c r="A210" s="41" t="s">
        <v>458</v>
      </c>
      <c r="B210" s="111" t="s">
        <v>459</v>
      </c>
      <c r="C210" s="43">
        <v>8</v>
      </c>
      <c r="D210" s="44">
        <v>391.6</v>
      </c>
      <c r="E210" s="44"/>
      <c r="F210" s="44">
        <v>0</v>
      </c>
      <c r="G210" s="45">
        <v>50234.64</v>
      </c>
      <c r="H210" s="46">
        <v>47690.35</v>
      </c>
      <c r="I210" s="74"/>
      <c r="J210" s="74"/>
      <c r="K210" s="49">
        <f t="shared" si="38"/>
        <v>50234.64</v>
      </c>
      <c r="L210" s="49">
        <f t="shared" si="39"/>
        <v>47690.35</v>
      </c>
      <c r="M210" s="50">
        <f t="shared" si="24"/>
        <v>2544.290000000001</v>
      </c>
      <c r="N210" s="51">
        <v>59367.86</v>
      </c>
      <c r="O210" s="44"/>
      <c r="P210" s="52"/>
      <c r="Q210" s="44"/>
      <c r="R210" s="52"/>
      <c r="S210" s="52"/>
      <c r="T210" s="53">
        <v>3312.94</v>
      </c>
      <c r="U210" s="54"/>
      <c r="V210" s="55">
        <f t="shared" si="40"/>
        <v>3312.94</v>
      </c>
      <c r="W210" s="56">
        <v>5122.2</v>
      </c>
      <c r="X210" s="57">
        <f t="shared" si="41"/>
        <v>6098.050603914341</v>
      </c>
      <c r="Y210" s="58">
        <f t="shared" si="42"/>
        <v>1776.6364131541084</v>
      </c>
      <c r="Z210" s="59">
        <v>10925.66</v>
      </c>
      <c r="AA210" s="60">
        <f t="shared" si="44"/>
        <v>9759.933568075137</v>
      </c>
      <c r="AB210" s="61"/>
      <c r="AC210" s="63"/>
      <c r="AD210" s="63"/>
      <c r="AE210" s="64"/>
      <c r="AF210" s="64"/>
      <c r="AG210" s="65"/>
      <c r="AH210" s="65"/>
      <c r="AI210" s="65"/>
      <c r="AJ210" s="66"/>
      <c r="AK210" s="67">
        <f t="shared" si="37"/>
        <v>577.211764717852</v>
      </c>
      <c r="AL210" s="56">
        <v>10949.16</v>
      </c>
      <c r="AM210" s="68">
        <f t="shared" si="43"/>
        <v>10541.049507693584</v>
      </c>
      <c r="AN210" s="69"/>
      <c r="AO210" s="70"/>
      <c r="AP210" s="71"/>
      <c r="AQ210" s="71"/>
      <c r="AR210" s="72"/>
      <c r="AS210" s="72"/>
      <c r="AT210" s="44">
        <f t="shared" si="30"/>
        <v>91433.68185755503</v>
      </c>
    </row>
    <row r="211" spans="1:46" s="73" customFormat="1" ht="17.25" customHeight="1">
      <c r="A211" s="41" t="s">
        <v>460</v>
      </c>
      <c r="B211" s="111" t="s">
        <v>461</v>
      </c>
      <c r="C211" s="43">
        <v>8</v>
      </c>
      <c r="D211" s="44">
        <v>397.6</v>
      </c>
      <c r="E211" s="44"/>
      <c r="F211" s="44">
        <v>0</v>
      </c>
      <c r="G211" s="45">
        <v>51003.97</v>
      </c>
      <c r="H211" s="46">
        <v>55943.54</v>
      </c>
      <c r="I211" s="74"/>
      <c r="J211" s="74"/>
      <c r="K211" s="49">
        <f t="shared" si="38"/>
        <v>51003.97</v>
      </c>
      <c r="L211" s="49">
        <f t="shared" si="39"/>
        <v>55943.54</v>
      </c>
      <c r="M211" s="50">
        <f t="shared" si="24"/>
        <v>-4939.57</v>
      </c>
      <c r="N211" s="51">
        <v>29066.6</v>
      </c>
      <c r="O211" s="44"/>
      <c r="P211" s="52"/>
      <c r="Q211" s="44"/>
      <c r="R211" s="52"/>
      <c r="S211" s="52"/>
      <c r="T211" s="53">
        <v>3363.69</v>
      </c>
      <c r="U211" s="54"/>
      <c r="V211" s="55">
        <f t="shared" si="40"/>
        <v>3363.69</v>
      </c>
      <c r="W211" s="56">
        <v>5200.68</v>
      </c>
      <c r="X211" s="57">
        <f t="shared" si="41"/>
        <v>6191.482139464535</v>
      </c>
      <c r="Y211" s="58">
        <f t="shared" si="42"/>
        <v>1803.8576043668884</v>
      </c>
      <c r="Z211" s="59">
        <v>11092.96</v>
      </c>
      <c r="AA211" s="60">
        <f t="shared" si="44"/>
        <v>9909.378295490966</v>
      </c>
      <c r="AB211" s="61"/>
      <c r="AC211" s="63"/>
      <c r="AD211" s="63"/>
      <c r="AE211" s="64"/>
      <c r="AF211" s="64"/>
      <c r="AG211" s="65"/>
      <c r="AH211" s="65"/>
      <c r="AI211" s="65"/>
      <c r="AJ211" s="66"/>
      <c r="AK211" s="67">
        <f t="shared" si="37"/>
        <v>586.055663053672</v>
      </c>
      <c r="AL211" s="56">
        <v>11116.8</v>
      </c>
      <c r="AM211" s="68">
        <f t="shared" si="43"/>
        <v>10702.441024437312</v>
      </c>
      <c r="AN211" s="69"/>
      <c r="AO211" s="70"/>
      <c r="AP211" s="71"/>
      <c r="AQ211" s="71"/>
      <c r="AR211" s="72"/>
      <c r="AS211" s="72"/>
      <c r="AT211" s="44">
        <f t="shared" si="30"/>
        <v>61623.50472681338</v>
      </c>
    </row>
    <row r="212" spans="1:46" s="73" customFormat="1" ht="17.25" customHeight="1">
      <c r="A212" s="41" t="s">
        <v>462</v>
      </c>
      <c r="B212" s="111" t="s">
        <v>463</v>
      </c>
      <c r="C212" s="43">
        <v>8</v>
      </c>
      <c r="D212" s="44">
        <v>398.6</v>
      </c>
      <c r="E212" s="44"/>
      <c r="F212" s="44">
        <v>0</v>
      </c>
      <c r="G212" s="45">
        <v>51132.83</v>
      </c>
      <c r="H212" s="46">
        <v>49417.9</v>
      </c>
      <c r="I212" s="74"/>
      <c r="J212" s="74"/>
      <c r="K212" s="49">
        <f t="shared" si="38"/>
        <v>51132.83</v>
      </c>
      <c r="L212" s="49">
        <f t="shared" si="39"/>
        <v>49417.9</v>
      </c>
      <c r="M212" s="50">
        <f t="shared" si="24"/>
        <v>1714.9300000000003</v>
      </c>
      <c r="N212" s="51">
        <v>37970.54</v>
      </c>
      <c r="O212" s="44"/>
      <c r="P212" s="52"/>
      <c r="Q212" s="44"/>
      <c r="R212" s="52"/>
      <c r="S212" s="52"/>
      <c r="T212" s="53">
        <v>3372.16</v>
      </c>
      <c r="U212" s="54"/>
      <c r="V212" s="55">
        <f t="shared" si="40"/>
        <v>3372.16</v>
      </c>
      <c r="W212" s="56">
        <v>5213.76</v>
      </c>
      <c r="X212" s="57">
        <f t="shared" si="41"/>
        <v>6207.054062056234</v>
      </c>
      <c r="Y212" s="58">
        <f t="shared" si="42"/>
        <v>1808.3944695690184</v>
      </c>
      <c r="Z212" s="59">
        <v>11121.07</v>
      </c>
      <c r="AA212" s="60">
        <f t="shared" si="44"/>
        <v>9934.4995262283</v>
      </c>
      <c r="AB212" s="61"/>
      <c r="AC212" s="63"/>
      <c r="AD212" s="63"/>
      <c r="AE212" s="64"/>
      <c r="AF212" s="64"/>
      <c r="AG212" s="65"/>
      <c r="AH212" s="65"/>
      <c r="AI212" s="65"/>
      <c r="AJ212" s="66"/>
      <c r="AK212" s="67">
        <f t="shared" si="37"/>
        <v>587.529646109642</v>
      </c>
      <c r="AL212" s="56">
        <v>11145</v>
      </c>
      <c r="AM212" s="68">
        <f t="shared" si="43"/>
        <v>10729.58991952305</v>
      </c>
      <c r="AN212" s="69"/>
      <c r="AO212" s="70"/>
      <c r="AP212" s="71"/>
      <c r="AQ212" s="71"/>
      <c r="AR212" s="72"/>
      <c r="AS212" s="72"/>
      <c r="AT212" s="44">
        <f t="shared" si="30"/>
        <v>70609.76762348623</v>
      </c>
    </row>
    <row r="213" spans="1:46" s="73" customFormat="1" ht="17.25" customHeight="1">
      <c r="A213" s="41" t="s">
        <v>464</v>
      </c>
      <c r="B213" s="42" t="s">
        <v>465</v>
      </c>
      <c r="C213" s="43">
        <v>25</v>
      </c>
      <c r="D213" s="44">
        <v>1844.4</v>
      </c>
      <c r="E213" s="44"/>
      <c r="F213" s="44">
        <v>116.6</v>
      </c>
      <c r="G213" s="45">
        <v>835289.65</v>
      </c>
      <c r="H213" s="46">
        <v>682985.51</v>
      </c>
      <c r="I213" s="74"/>
      <c r="J213" s="74"/>
      <c r="K213" s="49">
        <f t="shared" si="38"/>
        <v>835289.65</v>
      </c>
      <c r="L213" s="49">
        <f t="shared" si="39"/>
        <v>682985.51</v>
      </c>
      <c r="M213" s="50">
        <f t="shared" si="24"/>
        <v>152304.14</v>
      </c>
      <c r="N213" s="51">
        <v>145545.1</v>
      </c>
      <c r="O213" s="44"/>
      <c r="P213" s="52"/>
      <c r="Q213" s="44"/>
      <c r="R213" s="52"/>
      <c r="S213" s="52"/>
      <c r="T213" s="53">
        <v>15603.6</v>
      </c>
      <c r="U213" s="54"/>
      <c r="V213" s="55">
        <f t="shared" si="40"/>
        <v>15603.6</v>
      </c>
      <c r="W213" s="56">
        <v>24125.04</v>
      </c>
      <c r="X213" s="57">
        <f t="shared" si="41"/>
        <v>28721.19689614963</v>
      </c>
      <c r="Y213" s="58">
        <f t="shared" si="42"/>
        <v>8367.794178808574</v>
      </c>
      <c r="Z213" s="59">
        <v>170976.3</v>
      </c>
      <c r="AA213" s="60">
        <f t="shared" si="44"/>
        <v>120007.17715250155</v>
      </c>
      <c r="AB213" s="61"/>
      <c r="AC213" s="145">
        <v>116394.2</v>
      </c>
      <c r="AD213" s="63">
        <v>22336.960000000006</v>
      </c>
      <c r="AE213" s="64">
        <v>529251.4</v>
      </c>
      <c r="AF213" s="64"/>
      <c r="AG213" s="65">
        <v>65758.1</v>
      </c>
      <c r="AH213" s="65">
        <v>64954.16</v>
      </c>
      <c r="AI213" s="65">
        <v>18677.2304</v>
      </c>
      <c r="AJ213" s="66"/>
      <c r="AK213" s="67">
        <f t="shared" si="37"/>
        <v>2718.6143484310683</v>
      </c>
      <c r="AL213" s="56">
        <v>51569.88</v>
      </c>
      <c r="AM213" s="68">
        <f t="shared" si="43"/>
        <v>49647.70431574817</v>
      </c>
      <c r="AN213" s="69"/>
      <c r="AO213" s="70"/>
      <c r="AP213" s="71"/>
      <c r="AQ213" s="71">
        <f>(D213+F213)*2.45/31*29</f>
        <v>4494.485483870968</v>
      </c>
      <c r="AR213" s="72"/>
      <c r="AS213" s="72"/>
      <c r="AT213" s="44">
        <f t="shared" si="30"/>
        <v>1192477.72277551</v>
      </c>
    </row>
    <row r="214" spans="1:46" s="73" customFormat="1" ht="17.25" customHeight="1">
      <c r="A214" s="41" t="s">
        <v>466</v>
      </c>
      <c r="B214" s="42" t="s">
        <v>467</v>
      </c>
      <c r="C214" s="43">
        <v>80</v>
      </c>
      <c r="D214" s="44">
        <v>2910.1</v>
      </c>
      <c r="E214" s="44"/>
      <c r="F214" s="44">
        <v>0</v>
      </c>
      <c r="G214" s="45">
        <v>836644.57</v>
      </c>
      <c r="H214" s="46">
        <v>731220.43</v>
      </c>
      <c r="I214" s="74"/>
      <c r="J214" s="74"/>
      <c r="K214" s="49">
        <f t="shared" si="38"/>
        <v>836644.57</v>
      </c>
      <c r="L214" s="49">
        <f t="shared" si="39"/>
        <v>731220.43</v>
      </c>
      <c r="M214" s="50">
        <f t="shared" si="24"/>
        <v>105424.1399999999</v>
      </c>
      <c r="N214" s="51">
        <v>136842.93</v>
      </c>
      <c r="O214" s="44"/>
      <c r="P214" s="52"/>
      <c r="Q214" s="44"/>
      <c r="R214" s="52"/>
      <c r="S214" s="52"/>
      <c r="T214" s="53">
        <v>24619.45</v>
      </c>
      <c r="U214" s="54"/>
      <c r="V214" s="55">
        <f t="shared" si="40"/>
        <v>24619.45</v>
      </c>
      <c r="W214" s="56">
        <v>38064.48</v>
      </c>
      <c r="X214" s="57">
        <f t="shared" si="41"/>
        <v>45316.294805295656</v>
      </c>
      <c r="Y214" s="58">
        <f t="shared" si="42"/>
        <v>13202.731424718513</v>
      </c>
      <c r="Z214" s="59">
        <v>206908.37</v>
      </c>
      <c r="AA214" s="60">
        <f t="shared" si="44"/>
        <v>96707.01328186845</v>
      </c>
      <c r="AB214" s="61"/>
      <c r="AC214" s="145">
        <v>163482.81</v>
      </c>
      <c r="AD214" s="63">
        <v>10431.99000000002</v>
      </c>
      <c r="AE214" s="64">
        <v>346410.4</v>
      </c>
      <c r="AF214" s="64">
        <v>58292.4753428</v>
      </c>
      <c r="AG214" s="65">
        <v>50736.88</v>
      </c>
      <c r="AH214" s="65">
        <v>76604.7</v>
      </c>
      <c r="AI214" s="65">
        <v>31356.112800000003</v>
      </c>
      <c r="AJ214" s="66"/>
      <c r="AK214" s="67">
        <f t="shared" si="37"/>
        <v>4289.438091178297</v>
      </c>
      <c r="AL214" s="56">
        <v>81366.6</v>
      </c>
      <c r="AM214" s="68">
        <f t="shared" si="43"/>
        <v>78333.80449940459</v>
      </c>
      <c r="AN214" s="69"/>
      <c r="AO214" s="70"/>
      <c r="AP214" s="71"/>
      <c r="AQ214" s="71">
        <f>(D214+F214)*2.45/31*29</f>
        <v>6669.761451612903</v>
      </c>
      <c r="AR214" s="72"/>
      <c r="AS214" s="72"/>
      <c r="AT214" s="44">
        <f t="shared" si="30"/>
        <v>1143296.7916968782</v>
      </c>
    </row>
    <row r="215" spans="1:46" s="73" customFormat="1" ht="17.25" customHeight="1">
      <c r="A215" s="41" t="s">
        <v>468</v>
      </c>
      <c r="B215" s="42" t="s">
        <v>469</v>
      </c>
      <c r="C215" s="43">
        <v>80</v>
      </c>
      <c r="D215" s="44">
        <v>2877.3</v>
      </c>
      <c r="E215" s="44"/>
      <c r="F215" s="44">
        <v>0</v>
      </c>
      <c r="G215" s="45">
        <v>1595621.9</v>
      </c>
      <c r="H215" s="46">
        <v>1163386.31</v>
      </c>
      <c r="I215" s="74"/>
      <c r="J215" s="74"/>
      <c r="K215" s="49">
        <f t="shared" si="38"/>
        <v>1595621.9</v>
      </c>
      <c r="L215" s="49">
        <f t="shared" si="39"/>
        <v>1163386.31</v>
      </c>
      <c r="M215" s="50">
        <f t="shared" si="24"/>
        <v>432235.58999999985</v>
      </c>
      <c r="N215" s="51">
        <v>618327.51</v>
      </c>
      <c r="O215" s="44"/>
      <c r="P215" s="52"/>
      <c r="Q215" s="44"/>
      <c r="R215" s="52"/>
      <c r="S215" s="52"/>
      <c r="T215" s="53">
        <v>24341.94</v>
      </c>
      <c r="U215" s="54"/>
      <c r="V215" s="55">
        <f t="shared" si="40"/>
        <v>24341.94</v>
      </c>
      <c r="W215" s="56">
        <v>37635.96</v>
      </c>
      <c r="X215" s="57">
        <f t="shared" si="41"/>
        <v>44806.135763323575</v>
      </c>
      <c r="Y215" s="58">
        <f t="shared" si="42"/>
        <v>13053.92224608865</v>
      </c>
      <c r="Z215" s="59">
        <v>266726.07</v>
      </c>
      <c r="AA215" s="60">
        <f t="shared" si="44"/>
        <v>172431.85888033666</v>
      </c>
      <c r="AB215" s="61"/>
      <c r="AC215" s="145">
        <v>340877.39</v>
      </c>
      <c r="AD215" s="63">
        <v>6756.209999999963</v>
      </c>
      <c r="AE215" s="64">
        <v>749447.71</v>
      </c>
      <c r="AF215" s="64">
        <v>44898.130524399996</v>
      </c>
      <c r="AG215" s="65">
        <v>88735.01</v>
      </c>
      <c r="AH215" s="65">
        <v>137239.25</v>
      </c>
      <c r="AI215" s="65">
        <v>28001.302840000004</v>
      </c>
      <c r="AJ215" s="66"/>
      <c r="AK215" s="67">
        <f t="shared" si="37"/>
        <v>4241.0914469424815</v>
      </c>
      <c r="AL215" s="56">
        <v>80449.68</v>
      </c>
      <c r="AM215" s="68">
        <f t="shared" si="43"/>
        <v>77451.06106387214</v>
      </c>
      <c r="AN215" s="69"/>
      <c r="AO215" s="70"/>
      <c r="AP215" s="71"/>
      <c r="AQ215" s="71">
        <f>(D215+F215)*2.45/31*29</f>
        <v>6594.585967741937</v>
      </c>
      <c r="AR215" s="72"/>
      <c r="AS215" s="72"/>
      <c r="AT215" s="44">
        <f t="shared" si="30"/>
        <v>2357203.1087327055</v>
      </c>
    </row>
    <row r="216" spans="1:46" s="73" customFormat="1" ht="17.25" customHeight="1">
      <c r="A216" s="41" t="s">
        <v>470</v>
      </c>
      <c r="B216" s="42" t="s">
        <v>471</v>
      </c>
      <c r="C216" s="43">
        <v>56</v>
      </c>
      <c r="D216" s="44">
        <v>2700.1</v>
      </c>
      <c r="E216" s="44"/>
      <c r="F216" s="44">
        <v>818.6</v>
      </c>
      <c r="G216" s="45">
        <v>756837.2</v>
      </c>
      <c r="H216" s="46">
        <v>658428.53</v>
      </c>
      <c r="I216" s="74"/>
      <c r="J216" s="74"/>
      <c r="K216" s="49">
        <f t="shared" si="38"/>
        <v>756837.2</v>
      </c>
      <c r="L216" s="49">
        <f t="shared" si="39"/>
        <v>658428.53</v>
      </c>
      <c r="M216" s="50">
        <f t="shared" si="24"/>
        <v>98408.66999999993</v>
      </c>
      <c r="N216" s="51">
        <v>153311.29</v>
      </c>
      <c r="O216" s="44"/>
      <c r="P216" s="52"/>
      <c r="Q216" s="44"/>
      <c r="R216" s="52"/>
      <c r="S216" s="52"/>
      <c r="T216" s="53">
        <v>22842.85</v>
      </c>
      <c r="U216" s="54"/>
      <c r="V216" s="55">
        <f t="shared" si="40"/>
        <v>22842.85</v>
      </c>
      <c r="W216" s="56">
        <v>35317.44</v>
      </c>
      <c r="X216" s="57">
        <f t="shared" si="41"/>
        <v>42045.9053376886</v>
      </c>
      <c r="Y216" s="58">
        <f t="shared" si="42"/>
        <v>12249.989732271213</v>
      </c>
      <c r="Z216" s="59">
        <v>191977.46</v>
      </c>
      <c r="AA216" s="60">
        <f t="shared" si="44"/>
        <v>100039.6560661262</v>
      </c>
      <c r="AB216" s="61"/>
      <c r="AC216" s="145">
        <v>148271.24</v>
      </c>
      <c r="AD216" s="63">
        <v>17681.160000000003</v>
      </c>
      <c r="AE216" s="64">
        <v>258624.91</v>
      </c>
      <c r="AF216" s="64">
        <v>46431.1266252</v>
      </c>
      <c r="AG216" s="65">
        <v>42863.4</v>
      </c>
      <c r="AH216" s="65">
        <v>59270.52</v>
      </c>
      <c r="AI216" s="65">
        <v>17813.32</v>
      </c>
      <c r="AJ216" s="66"/>
      <c r="AK216" s="67">
        <f t="shared" si="37"/>
        <v>3979.901649424597</v>
      </c>
      <c r="AL216" s="56">
        <v>75495.12</v>
      </c>
      <c r="AM216" s="68">
        <f t="shared" si="43"/>
        <v>72681.17348812768</v>
      </c>
      <c r="AN216" s="69"/>
      <c r="AO216" s="70"/>
      <c r="AP216" s="71"/>
      <c r="AQ216" s="71">
        <f>(D216+F216)*2.45/31*29</f>
        <v>8064.633387096776</v>
      </c>
      <c r="AR216" s="72"/>
      <c r="AS216" s="72"/>
      <c r="AT216" s="44">
        <f t="shared" si="30"/>
        <v>1006171.0762859351</v>
      </c>
    </row>
    <row r="217" spans="1:46" s="73" customFormat="1" ht="17.25" customHeight="1">
      <c r="A217" s="41" t="s">
        <v>472</v>
      </c>
      <c r="B217" s="111" t="s">
        <v>473</v>
      </c>
      <c r="C217" s="43">
        <v>8</v>
      </c>
      <c r="D217" s="44">
        <v>377.9</v>
      </c>
      <c r="E217" s="44"/>
      <c r="F217" s="44">
        <v>0</v>
      </c>
      <c r="G217" s="45">
        <v>54236.28</v>
      </c>
      <c r="H217" s="46">
        <v>54760.55</v>
      </c>
      <c r="I217" s="74"/>
      <c r="J217" s="74"/>
      <c r="K217" s="49">
        <f t="shared" si="38"/>
        <v>54236.28</v>
      </c>
      <c r="L217" s="49">
        <f t="shared" si="39"/>
        <v>54760.55</v>
      </c>
      <c r="M217" s="50">
        <f t="shared" si="24"/>
        <v>-524.2700000000041</v>
      </c>
      <c r="N217" s="51">
        <v>38749.27</v>
      </c>
      <c r="O217" s="44"/>
      <c r="P217" s="52"/>
      <c r="Q217" s="44"/>
      <c r="R217" s="52"/>
      <c r="S217" s="52"/>
      <c r="T217" s="53">
        <v>3197.04</v>
      </c>
      <c r="U217" s="54"/>
      <c r="V217" s="55">
        <f t="shared" si="40"/>
        <v>3197.04</v>
      </c>
      <c r="W217" s="56">
        <v>4942.93</v>
      </c>
      <c r="X217" s="57">
        <f t="shared" si="41"/>
        <v>5884.627166375058</v>
      </c>
      <c r="Y217" s="58">
        <f t="shared" si="42"/>
        <v>1714.481359884927</v>
      </c>
      <c r="Z217" s="59">
        <v>10543.44</v>
      </c>
      <c r="AA217" s="60">
        <f t="shared" si="44"/>
        <v>9418.49552372558</v>
      </c>
      <c r="AB217" s="61"/>
      <c r="AC217" s="63"/>
      <c r="AD217" s="63"/>
      <c r="AE217" s="64"/>
      <c r="AF217" s="64"/>
      <c r="AG217" s="65"/>
      <c r="AH217" s="65"/>
      <c r="AI217" s="65"/>
      <c r="AJ217" s="66"/>
      <c r="AK217" s="67">
        <f t="shared" si="37"/>
        <v>557.018196851063</v>
      </c>
      <c r="AL217" s="56">
        <v>10566.12</v>
      </c>
      <c r="AM217" s="68">
        <f t="shared" si="43"/>
        <v>10172.286643380072</v>
      </c>
      <c r="AN217" s="56">
        <v>5759.16</v>
      </c>
      <c r="AO217" s="70">
        <f>AN217*97.183145036/100</f>
        <v>5596.932815655297</v>
      </c>
      <c r="AP217" s="71"/>
      <c r="AQ217" s="71"/>
      <c r="AR217" s="72"/>
      <c r="AS217" s="72"/>
      <c r="AT217" s="44">
        <f t="shared" si="30"/>
        <v>75290.15170587199</v>
      </c>
    </row>
    <row r="218" spans="1:46" s="73" customFormat="1" ht="17.25" customHeight="1">
      <c r="A218" s="41" t="s">
        <v>474</v>
      </c>
      <c r="B218" s="111" t="s">
        <v>475</v>
      </c>
      <c r="C218" s="43">
        <v>8</v>
      </c>
      <c r="D218" s="44">
        <v>375.9</v>
      </c>
      <c r="E218" s="44"/>
      <c r="F218" s="44">
        <v>0</v>
      </c>
      <c r="G218" s="45">
        <v>48220.58</v>
      </c>
      <c r="H218" s="46">
        <v>47773.73</v>
      </c>
      <c r="I218" s="74"/>
      <c r="J218" s="74"/>
      <c r="K218" s="49">
        <f t="shared" si="38"/>
        <v>48220.58</v>
      </c>
      <c r="L218" s="49">
        <f t="shared" si="39"/>
        <v>47773.73</v>
      </c>
      <c r="M218" s="50">
        <f t="shared" si="24"/>
        <v>446.84999999999854</v>
      </c>
      <c r="N218" s="51">
        <v>101472.04</v>
      </c>
      <c r="O218" s="44"/>
      <c r="P218" s="52"/>
      <c r="Q218" s="44"/>
      <c r="R218" s="52"/>
      <c r="S218" s="52"/>
      <c r="T218" s="53">
        <v>3180.12</v>
      </c>
      <c r="U218" s="54"/>
      <c r="V218" s="55">
        <f t="shared" si="40"/>
        <v>3180.12</v>
      </c>
      <c r="W218" s="56">
        <v>4916.76</v>
      </c>
      <c r="X218" s="57">
        <f t="shared" si="41"/>
        <v>5853.471416052064</v>
      </c>
      <c r="Y218" s="58">
        <f t="shared" si="42"/>
        <v>1705.407629480667</v>
      </c>
      <c r="Z218" s="59">
        <v>10487.66</v>
      </c>
      <c r="AA218" s="60">
        <f t="shared" si="44"/>
        <v>9368.668039518261</v>
      </c>
      <c r="AB218" s="61"/>
      <c r="AC218" s="63"/>
      <c r="AD218" s="63"/>
      <c r="AE218" s="64"/>
      <c r="AF218" s="64"/>
      <c r="AG218" s="65"/>
      <c r="AH218" s="65"/>
      <c r="AI218" s="65"/>
      <c r="AJ218" s="66"/>
      <c r="AK218" s="67">
        <f t="shared" si="37"/>
        <v>554.070230739123</v>
      </c>
      <c r="AL218" s="56">
        <v>10510.2</v>
      </c>
      <c r="AM218" s="68">
        <f t="shared" si="43"/>
        <v>10118.450962061119</v>
      </c>
      <c r="AN218" s="69"/>
      <c r="AO218" s="70"/>
      <c r="AP218" s="71"/>
      <c r="AQ218" s="71"/>
      <c r="AR218" s="72"/>
      <c r="AS218" s="72"/>
      <c r="AT218" s="44">
        <f t="shared" si="30"/>
        <v>132252.22827785122</v>
      </c>
    </row>
    <row r="219" spans="1:46" s="73" customFormat="1" ht="17.25" customHeight="1">
      <c r="A219" s="41" t="s">
        <v>476</v>
      </c>
      <c r="B219" s="111" t="s">
        <v>477</v>
      </c>
      <c r="C219" s="43">
        <v>9</v>
      </c>
      <c r="D219" s="44">
        <v>373.4</v>
      </c>
      <c r="E219" s="44"/>
      <c r="F219" s="44">
        <v>0</v>
      </c>
      <c r="G219" s="45">
        <v>31161</v>
      </c>
      <c r="H219" s="46">
        <v>20066.41</v>
      </c>
      <c r="I219" s="74"/>
      <c r="J219" s="74"/>
      <c r="K219" s="49">
        <f t="shared" si="38"/>
        <v>31161</v>
      </c>
      <c r="L219" s="49">
        <f t="shared" si="39"/>
        <v>20066.41</v>
      </c>
      <c r="M219" s="50">
        <f t="shared" si="24"/>
        <v>11094.59</v>
      </c>
      <c r="N219" s="51">
        <v>43888.75</v>
      </c>
      <c r="O219" s="44"/>
      <c r="P219" s="52"/>
      <c r="Q219" s="44"/>
      <c r="R219" s="52"/>
      <c r="S219" s="52"/>
      <c r="T219" s="53">
        <v>2062.9</v>
      </c>
      <c r="U219" s="54"/>
      <c r="V219" s="55">
        <f t="shared" si="40"/>
        <v>2062.9</v>
      </c>
      <c r="W219" s="56">
        <v>3177.45</v>
      </c>
      <c r="X219" s="57">
        <f t="shared" si="41"/>
        <v>3782.7985809627944</v>
      </c>
      <c r="Y219" s="58">
        <f t="shared" si="42"/>
        <v>1694.065466475342</v>
      </c>
      <c r="Z219" s="59">
        <v>6769.45</v>
      </c>
      <c r="AA219" s="60">
        <f t="shared" si="44"/>
        <v>5865.3874677720005</v>
      </c>
      <c r="AB219" s="61"/>
      <c r="AC219" s="63"/>
      <c r="AD219" s="63"/>
      <c r="AE219" s="64"/>
      <c r="AF219" s="64"/>
      <c r="AG219" s="65"/>
      <c r="AH219" s="65"/>
      <c r="AI219" s="65"/>
      <c r="AJ219" s="66"/>
      <c r="AK219" s="67">
        <f t="shared" si="37"/>
        <v>550.385273099198</v>
      </c>
      <c r="AL219" s="56">
        <v>6791.85</v>
      </c>
      <c r="AM219" s="68">
        <f t="shared" si="43"/>
        <v>6538.695854186866</v>
      </c>
      <c r="AN219" s="69"/>
      <c r="AO219" s="70"/>
      <c r="AP219" s="71"/>
      <c r="AQ219" s="71"/>
      <c r="AR219" s="72"/>
      <c r="AS219" s="72"/>
      <c r="AT219" s="44">
        <f t="shared" si="30"/>
        <v>64382.9826424962</v>
      </c>
    </row>
    <row r="220" spans="1:46" s="73" customFormat="1" ht="17.25" customHeight="1">
      <c r="A220" s="41" t="s">
        <v>478</v>
      </c>
      <c r="B220" s="111" t="s">
        <v>479</v>
      </c>
      <c r="C220" s="43">
        <v>25</v>
      </c>
      <c r="D220" s="44">
        <v>1816.3</v>
      </c>
      <c r="E220" s="44"/>
      <c r="F220" s="44">
        <v>0</v>
      </c>
      <c r="G220" s="45">
        <v>124070.93</v>
      </c>
      <c r="H220" s="46">
        <v>88641.14</v>
      </c>
      <c r="I220" s="74"/>
      <c r="J220" s="74"/>
      <c r="K220" s="49">
        <f t="shared" si="38"/>
        <v>124070.93</v>
      </c>
      <c r="L220" s="49">
        <f t="shared" si="39"/>
        <v>88641.14</v>
      </c>
      <c r="M220" s="50">
        <f t="shared" si="24"/>
        <v>35429.78999999999</v>
      </c>
      <c r="N220" s="51">
        <v>60235.92</v>
      </c>
      <c r="O220" s="44"/>
      <c r="P220" s="52"/>
      <c r="Q220" s="44"/>
      <c r="R220" s="52"/>
      <c r="S220" s="52"/>
      <c r="T220" s="53">
        <v>5666.82</v>
      </c>
      <c r="U220" s="54"/>
      <c r="V220" s="55">
        <f t="shared" si="40"/>
        <v>5666.82</v>
      </c>
      <c r="W220" s="56">
        <v>8591.14</v>
      </c>
      <c r="X220" s="57">
        <f t="shared" si="41"/>
        <v>10227.872098963855</v>
      </c>
      <c r="Y220" s="58">
        <f t="shared" si="42"/>
        <v>8240.30826662872</v>
      </c>
      <c r="Z220" s="59">
        <v>17018.89</v>
      </c>
      <c r="AA220" s="60">
        <f t="shared" si="44"/>
        <v>13068.770220158829</v>
      </c>
      <c r="AB220" s="61"/>
      <c r="AC220" s="63"/>
      <c r="AD220" s="63"/>
      <c r="AE220" s="64">
        <v>89764.47</v>
      </c>
      <c r="AF220" s="64"/>
      <c r="AG220" s="65">
        <v>11008.57</v>
      </c>
      <c r="AH220" s="65">
        <v>11095.02</v>
      </c>
      <c r="AI220" s="65">
        <v>484.8899999999994</v>
      </c>
      <c r="AJ220" s="66"/>
      <c r="AK220" s="67">
        <f t="shared" si="37"/>
        <v>2677.195424558311</v>
      </c>
      <c r="AL220" s="56">
        <v>9753.57</v>
      </c>
      <c r="AM220" s="68">
        <f t="shared" si="43"/>
        <v>9390.02300146814</v>
      </c>
      <c r="AN220" s="69">
        <v>6411.59</v>
      </c>
      <c r="AO220" s="70">
        <f>AN220*97.183145036/100</f>
        <v>6230.984808813672</v>
      </c>
      <c r="AP220" s="71"/>
      <c r="AQ220" s="71"/>
      <c r="AR220" s="72"/>
      <c r="AS220" s="72"/>
      <c r="AT220" s="44">
        <f t="shared" si="30"/>
        <v>228090.8438205915</v>
      </c>
    </row>
    <row r="221" spans="1:46" s="73" customFormat="1" ht="17.25" customHeight="1">
      <c r="A221" s="41" t="s">
        <v>480</v>
      </c>
      <c r="B221" s="42" t="s">
        <v>481</v>
      </c>
      <c r="C221" s="43">
        <v>87</v>
      </c>
      <c r="D221" s="44">
        <v>4300.7</v>
      </c>
      <c r="E221" s="44"/>
      <c r="F221" s="44">
        <v>0</v>
      </c>
      <c r="G221" s="45">
        <v>1321258.38</v>
      </c>
      <c r="H221" s="46">
        <v>1159729.73</v>
      </c>
      <c r="I221" s="74"/>
      <c r="J221" s="74"/>
      <c r="K221" s="49">
        <f t="shared" si="38"/>
        <v>1321258.38</v>
      </c>
      <c r="L221" s="49">
        <f t="shared" si="39"/>
        <v>1159729.73</v>
      </c>
      <c r="M221" s="50">
        <f t="shared" si="24"/>
        <v>161528.6499999999</v>
      </c>
      <c r="N221" s="51">
        <v>132844.38</v>
      </c>
      <c r="O221" s="44"/>
      <c r="P221" s="52"/>
      <c r="Q221" s="44"/>
      <c r="R221" s="52"/>
      <c r="S221" s="52"/>
      <c r="T221" s="53">
        <v>36384</v>
      </c>
      <c r="U221" s="54"/>
      <c r="V221" s="55">
        <f t="shared" si="40"/>
        <v>36384</v>
      </c>
      <c r="W221" s="56">
        <v>56253.96</v>
      </c>
      <c r="X221" s="57">
        <f t="shared" si="41"/>
        <v>66971.12466334255</v>
      </c>
      <c r="Y221" s="58">
        <f t="shared" si="42"/>
        <v>19511.69617480049</v>
      </c>
      <c r="Z221" s="59">
        <v>305779.67</v>
      </c>
      <c r="AA221" s="60">
        <f t="shared" si="44"/>
        <v>223320.20341800275</v>
      </c>
      <c r="AB221" s="61"/>
      <c r="AC221" s="145">
        <v>234133.01</v>
      </c>
      <c r="AD221" s="77">
        <v>5626.989999999991</v>
      </c>
      <c r="AE221" s="64">
        <v>370270.21</v>
      </c>
      <c r="AF221" s="64"/>
      <c r="AG221" s="65">
        <v>141434.49000000002</v>
      </c>
      <c r="AH221" s="65">
        <v>139050.41</v>
      </c>
      <c r="AI221" s="65">
        <v>57027.322799999994</v>
      </c>
      <c r="AJ221" s="66"/>
      <c r="AK221" s="67">
        <f t="shared" si="37"/>
        <v>6339.158928810179</v>
      </c>
      <c r="AL221" s="56">
        <v>120247.44</v>
      </c>
      <c r="AM221" s="68">
        <f t="shared" si="43"/>
        <v>115765.4302442757</v>
      </c>
      <c r="AN221" s="69"/>
      <c r="AO221" s="70"/>
      <c r="AP221" s="71"/>
      <c r="AQ221" s="71">
        <f>(D221+F221)*2.45/31*29</f>
        <v>9856.92693548387</v>
      </c>
      <c r="AR221" s="72"/>
      <c r="AS221" s="72"/>
      <c r="AT221" s="44">
        <f t="shared" si="30"/>
        <v>1558535.3531647155</v>
      </c>
    </row>
    <row r="222" spans="1:46" s="73" customFormat="1" ht="17.25" customHeight="1">
      <c r="A222" s="41" t="s">
        <v>482</v>
      </c>
      <c r="B222" s="111" t="s">
        <v>483</v>
      </c>
      <c r="C222" s="43">
        <v>25</v>
      </c>
      <c r="D222" s="44">
        <v>1542.4</v>
      </c>
      <c r="E222" s="44"/>
      <c r="F222" s="44">
        <v>309</v>
      </c>
      <c r="G222" s="45">
        <v>284960.88</v>
      </c>
      <c r="H222" s="46">
        <v>270467.29</v>
      </c>
      <c r="I222" s="74"/>
      <c r="J222" s="74"/>
      <c r="K222" s="49">
        <f t="shared" si="38"/>
        <v>284960.88</v>
      </c>
      <c r="L222" s="49">
        <f t="shared" si="39"/>
        <v>270467.29</v>
      </c>
      <c r="M222" s="50">
        <f t="shared" si="24"/>
        <v>14493.590000000026</v>
      </c>
      <c r="N222" s="51">
        <v>154056.9</v>
      </c>
      <c r="O222" s="44"/>
      <c r="P222" s="52"/>
      <c r="Q222" s="44"/>
      <c r="R222" s="52"/>
      <c r="S222" s="52"/>
      <c r="T222" s="53">
        <v>13048.7</v>
      </c>
      <c r="U222" s="54"/>
      <c r="V222" s="55">
        <f t="shared" si="40"/>
        <v>13048.7</v>
      </c>
      <c r="W222" s="56">
        <v>20174.64</v>
      </c>
      <c r="X222" s="57">
        <f t="shared" si="41"/>
        <v>24018.19055010629</v>
      </c>
      <c r="Y222" s="58">
        <f t="shared" si="42"/>
        <v>6997.660887765313</v>
      </c>
      <c r="Z222" s="59">
        <v>68019.75</v>
      </c>
      <c r="AA222" s="60">
        <f t="shared" si="44"/>
        <v>59984.19980907055</v>
      </c>
      <c r="AB222" s="61"/>
      <c r="AC222" s="145">
        <v>25795.75</v>
      </c>
      <c r="AD222" s="77">
        <v>1351.1500000000015</v>
      </c>
      <c r="AE222" s="64"/>
      <c r="AF222" s="64"/>
      <c r="AG222" s="65">
        <v>13486.72</v>
      </c>
      <c r="AH222" s="65">
        <v>13531.94</v>
      </c>
      <c r="AI222" s="65">
        <v>793.9388000000017</v>
      </c>
      <c r="AJ222" s="66"/>
      <c r="AK222" s="67">
        <f t="shared" si="37"/>
        <v>2273.471465528128</v>
      </c>
      <c r="AL222" s="56">
        <v>43125.37</v>
      </c>
      <c r="AM222" s="68">
        <f t="shared" si="43"/>
        <v>41517.948427788404</v>
      </c>
      <c r="AN222" s="69"/>
      <c r="AO222" s="70"/>
      <c r="AP222" s="71"/>
      <c r="AQ222" s="71"/>
      <c r="AR222" s="72"/>
      <c r="AS222" s="72"/>
      <c r="AT222" s="44">
        <f t="shared" si="30"/>
        <v>356856.5699402587</v>
      </c>
    </row>
    <row r="223" spans="1:46" s="73" customFormat="1" ht="17.25" customHeight="1">
      <c r="A223" s="41" t="s">
        <v>484</v>
      </c>
      <c r="B223" s="111" t="s">
        <v>485</v>
      </c>
      <c r="C223" s="43">
        <v>26</v>
      </c>
      <c r="D223" s="44">
        <v>1526.1</v>
      </c>
      <c r="E223" s="44"/>
      <c r="F223" s="44">
        <v>0</v>
      </c>
      <c r="G223" s="45">
        <v>662369.85</v>
      </c>
      <c r="H223" s="46">
        <v>529859.26</v>
      </c>
      <c r="I223" s="74"/>
      <c r="J223" s="74"/>
      <c r="K223" s="49">
        <f t="shared" si="38"/>
        <v>662369.85</v>
      </c>
      <c r="L223" s="49">
        <f t="shared" si="39"/>
        <v>529859.26</v>
      </c>
      <c r="M223" s="50">
        <f t="shared" si="24"/>
        <v>132510.58999999997</v>
      </c>
      <c r="N223" s="51">
        <v>65775.25</v>
      </c>
      <c r="O223" s="44"/>
      <c r="P223" s="52"/>
      <c r="Q223" s="44"/>
      <c r="R223" s="52"/>
      <c r="S223" s="52"/>
      <c r="T223" s="53">
        <v>12950.14</v>
      </c>
      <c r="U223" s="54"/>
      <c r="V223" s="55">
        <f t="shared" si="40"/>
        <v>12950.14</v>
      </c>
      <c r="W223" s="56">
        <v>20018.1</v>
      </c>
      <c r="X223" s="57">
        <f t="shared" si="41"/>
        <v>23831.82749486894</v>
      </c>
      <c r="Y223" s="58">
        <f t="shared" si="42"/>
        <v>6923.709984970593</v>
      </c>
      <c r="Z223" s="59">
        <v>116864.74</v>
      </c>
      <c r="AA223" s="60">
        <f t="shared" si="44"/>
        <v>72193.60317751607</v>
      </c>
      <c r="AB223" s="61"/>
      <c r="AC223" s="145">
        <v>105643.32</v>
      </c>
      <c r="AD223" s="77">
        <v>7321.369999999995</v>
      </c>
      <c r="AE223" s="64">
        <v>155206.66</v>
      </c>
      <c r="AF223" s="64"/>
      <c r="AG223" s="65">
        <v>47697.12</v>
      </c>
      <c r="AH223" s="65">
        <v>49844.07</v>
      </c>
      <c r="AI223" s="65">
        <v>1397.896000000008</v>
      </c>
      <c r="AJ223" s="66"/>
      <c r="AK223" s="67">
        <f t="shared" si="37"/>
        <v>2249.445541715817</v>
      </c>
      <c r="AL223" s="56">
        <v>42791.01</v>
      </c>
      <c r="AM223" s="68">
        <f t="shared" si="43"/>
        <v>41196.05110293495</v>
      </c>
      <c r="AN223" s="69">
        <v>5880.18</v>
      </c>
      <c r="AO223" s="70">
        <f>AN223*97.183145036/100</f>
        <v>5714.543857777865</v>
      </c>
      <c r="AP223" s="71"/>
      <c r="AQ223" s="71"/>
      <c r="AR223" s="72">
        <v>29349.22</v>
      </c>
      <c r="AS223" s="72"/>
      <c r="AT223" s="44">
        <f t="shared" si="30"/>
        <v>627294.2271597843</v>
      </c>
    </row>
    <row r="224" spans="1:46" s="73" customFormat="1" ht="17.25" customHeight="1">
      <c r="A224" s="41" t="s">
        <v>486</v>
      </c>
      <c r="B224" s="111" t="s">
        <v>487</v>
      </c>
      <c r="C224" s="43">
        <v>10</v>
      </c>
      <c r="D224" s="44">
        <v>480.8</v>
      </c>
      <c r="E224" s="44"/>
      <c r="F224" s="44">
        <v>0</v>
      </c>
      <c r="G224" s="45">
        <v>61677.36</v>
      </c>
      <c r="H224" s="46">
        <v>63171.44</v>
      </c>
      <c r="I224" s="74"/>
      <c r="J224" s="74"/>
      <c r="K224" s="49">
        <f t="shared" si="38"/>
        <v>61677.36</v>
      </c>
      <c r="L224" s="49">
        <f t="shared" si="39"/>
        <v>63171.44</v>
      </c>
      <c r="M224" s="50">
        <f t="shared" si="24"/>
        <v>-1494.0800000000017</v>
      </c>
      <c r="N224" s="51">
        <v>40473.03</v>
      </c>
      <c r="O224" s="44"/>
      <c r="P224" s="52"/>
      <c r="Q224" s="44"/>
      <c r="R224" s="52"/>
      <c r="S224" s="52"/>
      <c r="T224" s="53">
        <v>4067.58</v>
      </c>
      <c r="U224" s="54"/>
      <c r="V224" s="55">
        <f t="shared" si="40"/>
        <v>4067.58</v>
      </c>
      <c r="W224" s="56">
        <v>6288.96</v>
      </c>
      <c r="X224" s="57">
        <f t="shared" si="41"/>
        <v>7487.094671428906</v>
      </c>
      <c r="Y224" s="58">
        <f t="shared" si="42"/>
        <v>2181.3247891841042</v>
      </c>
      <c r="Z224" s="59">
        <v>13414.38</v>
      </c>
      <c r="AA224" s="60">
        <f t="shared" si="44"/>
        <v>11983.118361024135</v>
      </c>
      <c r="AB224" s="61"/>
      <c r="AC224" s="63"/>
      <c r="AD224" s="63"/>
      <c r="AE224" s="64"/>
      <c r="AF224" s="64"/>
      <c r="AG224" s="65"/>
      <c r="AH224" s="65"/>
      <c r="AI224" s="65"/>
      <c r="AJ224" s="66"/>
      <c r="AK224" s="67">
        <f t="shared" si="37"/>
        <v>708.691053310376</v>
      </c>
      <c r="AL224" s="56">
        <v>13443.24</v>
      </c>
      <c r="AM224" s="68">
        <f t="shared" si="43"/>
        <v>12942.16710540413</v>
      </c>
      <c r="AN224" s="69"/>
      <c r="AO224" s="70"/>
      <c r="AP224" s="71"/>
      <c r="AQ224" s="71"/>
      <c r="AR224" s="72"/>
      <c r="AS224" s="72"/>
      <c r="AT224" s="44">
        <f t="shared" si="30"/>
        <v>79843.00598035165</v>
      </c>
    </row>
    <row r="225" spans="1:46" s="73" customFormat="1" ht="17.25" customHeight="1">
      <c r="A225" s="41" t="s">
        <v>488</v>
      </c>
      <c r="B225" s="111" t="s">
        <v>489</v>
      </c>
      <c r="C225" s="43">
        <v>13</v>
      </c>
      <c r="D225" s="44">
        <v>721.9</v>
      </c>
      <c r="E225" s="44"/>
      <c r="F225" s="44">
        <v>0</v>
      </c>
      <c r="G225" s="45">
        <v>92605.45</v>
      </c>
      <c r="H225" s="46">
        <v>95768.82</v>
      </c>
      <c r="I225" s="74"/>
      <c r="J225" s="74"/>
      <c r="K225" s="49">
        <f t="shared" si="38"/>
        <v>92605.45</v>
      </c>
      <c r="L225" s="49">
        <f t="shared" si="39"/>
        <v>95768.82</v>
      </c>
      <c r="M225" s="50">
        <f t="shared" si="24"/>
        <v>-3163.37000000001</v>
      </c>
      <c r="N225" s="51">
        <v>46078.48</v>
      </c>
      <c r="O225" s="44"/>
      <c r="P225" s="52"/>
      <c r="Q225" s="44"/>
      <c r="R225" s="52"/>
      <c r="S225" s="52"/>
      <c r="T225" s="53">
        <v>6107.27</v>
      </c>
      <c r="U225" s="54"/>
      <c r="V225" s="55">
        <f t="shared" si="40"/>
        <v>6107.27</v>
      </c>
      <c r="W225" s="56">
        <v>9442.56</v>
      </c>
      <c r="X225" s="57">
        <f t="shared" si="41"/>
        <v>11241.499494455</v>
      </c>
      <c r="Y225" s="58">
        <f t="shared" si="42"/>
        <v>3275.162989417647</v>
      </c>
      <c r="Z225" s="59">
        <v>20141.06</v>
      </c>
      <c r="AA225" s="60">
        <f t="shared" si="44"/>
        <v>17992.086037713714</v>
      </c>
      <c r="AB225" s="61"/>
      <c r="AC225" s="63"/>
      <c r="AD225" s="63"/>
      <c r="AE225" s="64"/>
      <c r="AF225" s="64"/>
      <c r="AG225" s="65"/>
      <c r="AH225" s="65"/>
      <c r="AI225" s="65"/>
      <c r="AJ225" s="66"/>
      <c r="AK225" s="67">
        <f t="shared" si="37"/>
        <v>1064.068368104743</v>
      </c>
      <c r="AL225" s="56">
        <v>20184.36</v>
      </c>
      <c r="AM225" s="68">
        <f t="shared" si="43"/>
        <v>19432.023830239952</v>
      </c>
      <c r="AN225" s="69"/>
      <c r="AO225" s="70"/>
      <c r="AP225" s="71"/>
      <c r="AQ225" s="71"/>
      <c r="AR225" s="72"/>
      <c r="AS225" s="72"/>
      <c r="AT225" s="44">
        <f t="shared" si="30"/>
        <v>105190.59071993105</v>
      </c>
    </row>
    <row r="226" spans="1:46" s="73" customFormat="1" ht="17.25" customHeight="1">
      <c r="A226" s="41" t="s">
        <v>490</v>
      </c>
      <c r="B226" s="111" t="s">
        <v>491</v>
      </c>
      <c r="C226" s="43">
        <v>14</v>
      </c>
      <c r="D226" s="44">
        <v>729.8</v>
      </c>
      <c r="E226" s="44"/>
      <c r="F226" s="44">
        <v>0</v>
      </c>
      <c r="G226" s="45">
        <v>93618.96</v>
      </c>
      <c r="H226" s="46">
        <v>84080.66</v>
      </c>
      <c r="I226" s="74"/>
      <c r="J226" s="74"/>
      <c r="K226" s="49">
        <f t="shared" si="38"/>
        <v>93618.96</v>
      </c>
      <c r="L226" s="49">
        <f t="shared" si="39"/>
        <v>84080.66</v>
      </c>
      <c r="M226" s="50">
        <f t="shared" si="24"/>
        <v>9538.300000000003</v>
      </c>
      <c r="N226" s="51">
        <v>118451.84</v>
      </c>
      <c r="O226" s="44"/>
      <c r="P226" s="52"/>
      <c r="Q226" s="44"/>
      <c r="R226" s="52"/>
      <c r="S226" s="52"/>
      <c r="T226" s="53">
        <v>6174.11</v>
      </c>
      <c r="U226" s="54"/>
      <c r="V226" s="55">
        <f t="shared" si="40"/>
        <v>6174.11</v>
      </c>
      <c r="W226" s="56">
        <v>9546</v>
      </c>
      <c r="X226" s="57">
        <f t="shared" si="41"/>
        <v>11364.64625843706</v>
      </c>
      <c r="Y226" s="58">
        <f t="shared" si="42"/>
        <v>3311.004224514474</v>
      </c>
      <c r="Z226" s="59">
        <v>20361.49</v>
      </c>
      <c r="AA226" s="60">
        <f t="shared" si="44"/>
        <v>18188.99797021777</v>
      </c>
      <c r="AB226" s="61"/>
      <c r="AC226" s="63"/>
      <c r="AD226" s="63"/>
      <c r="AE226" s="64"/>
      <c r="AF226" s="64"/>
      <c r="AG226" s="65"/>
      <c r="AH226" s="65"/>
      <c r="AI226" s="65"/>
      <c r="AJ226" s="66"/>
      <c r="AK226" s="67">
        <f t="shared" si="37"/>
        <v>1075.712834246906</v>
      </c>
      <c r="AL226" s="56">
        <v>20405.28</v>
      </c>
      <c r="AM226" s="68">
        <f t="shared" si="43"/>
        <v>19644.709429613755</v>
      </c>
      <c r="AN226" s="69"/>
      <c r="AO226" s="70"/>
      <c r="AP226" s="71"/>
      <c r="AQ226" s="71"/>
      <c r="AR226" s="72"/>
      <c r="AS226" s="72"/>
      <c r="AT226" s="44">
        <f t="shared" si="30"/>
        <v>178211.02071702995</v>
      </c>
    </row>
    <row r="227" spans="1:46" s="73" customFormat="1" ht="17.25" customHeight="1">
      <c r="A227" s="41" t="s">
        <v>492</v>
      </c>
      <c r="B227" s="42" t="s">
        <v>493</v>
      </c>
      <c r="C227" s="43">
        <v>37</v>
      </c>
      <c r="D227" s="44">
        <v>685.3</v>
      </c>
      <c r="E227" s="44"/>
      <c r="F227" s="44">
        <v>0</v>
      </c>
      <c r="G227" s="45">
        <v>603655.47</v>
      </c>
      <c r="H227" s="46">
        <v>530824.73</v>
      </c>
      <c r="I227" s="74"/>
      <c r="J227" s="74"/>
      <c r="K227" s="49">
        <f t="shared" si="38"/>
        <v>603655.47</v>
      </c>
      <c r="L227" s="49">
        <f t="shared" si="39"/>
        <v>530824.73</v>
      </c>
      <c r="M227" s="50">
        <f t="shared" si="24"/>
        <v>72830.73999999999</v>
      </c>
      <c r="N227" s="51">
        <v>91621.2</v>
      </c>
      <c r="O227" s="44"/>
      <c r="P227" s="52"/>
      <c r="Q227" s="44"/>
      <c r="R227" s="52"/>
      <c r="S227" s="52"/>
      <c r="T227" s="53">
        <v>5766.83</v>
      </c>
      <c r="U227" s="54"/>
      <c r="V227" s="55">
        <f t="shared" si="40"/>
        <v>5766.83</v>
      </c>
      <c r="W227" s="56">
        <v>8916.04</v>
      </c>
      <c r="X227" s="57">
        <f t="shared" si="41"/>
        <v>10614.670084441146</v>
      </c>
      <c r="Y227" s="58">
        <f t="shared" si="42"/>
        <v>3109.113723019689</v>
      </c>
      <c r="Z227" s="59">
        <v>63187.59</v>
      </c>
      <c r="AA227" s="60">
        <f t="shared" si="44"/>
        <v>46656.778457663124</v>
      </c>
      <c r="AB227" s="61"/>
      <c r="AC227" s="145">
        <v>155966.75999999998</v>
      </c>
      <c r="AD227" s="63">
        <v>2189.930000000022</v>
      </c>
      <c r="AE227" s="64">
        <v>367920.76</v>
      </c>
      <c r="AF227" s="64"/>
      <c r="AG227" s="65">
        <v>63958.29</v>
      </c>
      <c r="AH227" s="65">
        <v>68557.4</v>
      </c>
      <c r="AI227" s="65">
        <v>10517.4018</v>
      </c>
      <c r="AJ227" s="66"/>
      <c r="AK227" s="67">
        <f t="shared" si="37"/>
        <v>1010.1205882562409</v>
      </c>
      <c r="AL227" s="56">
        <v>19058.93</v>
      </c>
      <c r="AM227" s="68">
        <f t="shared" si="43"/>
        <v>18348.542234624983</v>
      </c>
      <c r="AN227" s="69"/>
      <c r="AO227" s="70"/>
      <c r="AP227" s="71"/>
      <c r="AQ227" s="71">
        <f>(D227+F227)*2.45/31*29</f>
        <v>1570.6633870967742</v>
      </c>
      <c r="AR227" s="72"/>
      <c r="AS227" s="72"/>
      <c r="AT227" s="44">
        <f t="shared" si="30"/>
        <v>847808.460275102</v>
      </c>
    </row>
    <row r="228" spans="1:46" s="73" customFormat="1" ht="17.25" customHeight="1">
      <c r="A228" s="41" t="s">
        <v>494</v>
      </c>
      <c r="B228" s="111" t="s">
        <v>495</v>
      </c>
      <c r="C228" s="43">
        <v>27</v>
      </c>
      <c r="D228" s="44">
        <v>589.2</v>
      </c>
      <c r="E228" s="44"/>
      <c r="F228" s="44">
        <v>0</v>
      </c>
      <c r="G228" s="45">
        <v>189599.64</v>
      </c>
      <c r="H228" s="46">
        <v>87333.47</v>
      </c>
      <c r="I228" s="74"/>
      <c r="J228" s="74"/>
      <c r="K228" s="49">
        <f t="shared" si="38"/>
        <v>189599.64</v>
      </c>
      <c r="L228" s="49">
        <f t="shared" si="39"/>
        <v>87333.47</v>
      </c>
      <c r="M228" s="50">
        <f t="shared" si="24"/>
        <v>102266.17000000001</v>
      </c>
      <c r="N228" s="51">
        <v>35606.4</v>
      </c>
      <c r="O228" s="44"/>
      <c r="P228" s="52"/>
      <c r="Q228" s="44"/>
      <c r="R228" s="52"/>
      <c r="S228" s="52"/>
      <c r="T228" s="53">
        <v>4984.62</v>
      </c>
      <c r="U228" s="54"/>
      <c r="V228" s="55">
        <f t="shared" si="40"/>
        <v>4984.62</v>
      </c>
      <c r="W228" s="56">
        <v>7706.88</v>
      </c>
      <c r="X228" s="57">
        <f t="shared" si="41"/>
        <v>9175.148225039116</v>
      </c>
      <c r="Y228" s="58">
        <f t="shared" si="42"/>
        <v>2673.1209770949963</v>
      </c>
      <c r="Z228" s="59">
        <v>35529.14</v>
      </c>
      <c r="AA228" s="60">
        <f t="shared" si="44"/>
        <v>39683.21155912901</v>
      </c>
      <c r="AB228" s="61"/>
      <c r="AC228" s="145">
        <v>34380.4</v>
      </c>
      <c r="AD228" s="63"/>
      <c r="AE228" s="64">
        <v>63706.67</v>
      </c>
      <c r="AF228" s="64"/>
      <c r="AG228" s="65">
        <v>18768.71</v>
      </c>
      <c r="AH228" s="65">
        <v>18978.28</v>
      </c>
      <c r="AI228" s="65">
        <v>-7415.402110000001</v>
      </c>
      <c r="AJ228" s="66"/>
      <c r="AK228" s="67">
        <f t="shared" si="37"/>
        <v>868.470816577524</v>
      </c>
      <c r="AL228" s="56">
        <v>16474.44</v>
      </c>
      <c r="AM228" s="68">
        <f t="shared" si="43"/>
        <v>15860.384509088139</v>
      </c>
      <c r="AN228" s="69"/>
      <c r="AO228" s="70"/>
      <c r="AP228" s="71"/>
      <c r="AQ228" s="71"/>
      <c r="AR228" s="72"/>
      <c r="AS228" s="72"/>
      <c r="AT228" s="44">
        <f t="shared" si="30"/>
        <v>237270.0139769288</v>
      </c>
    </row>
    <row r="229" spans="1:46" s="73" customFormat="1" ht="17.25" customHeight="1">
      <c r="A229" s="41" t="s">
        <v>496</v>
      </c>
      <c r="B229" s="111" t="s">
        <v>497</v>
      </c>
      <c r="C229" s="43">
        <v>25</v>
      </c>
      <c r="D229" s="44">
        <v>1533.2</v>
      </c>
      <c r="E229" s="44"/>
      <c r="F229" s="44">
        <v>0</v>
      </c>
      <c r="G229" s="45">
        <v>595018.95</v>
      </c>
      <c r="H229" s="46">
        <v>539891.65</v>
      </c>
      <c r="I229" s="74"/>
      <c r="J229" s="74"/>
      <c r="K229" s="49">
        <f t="shared" si="38"/>
        <v>595018.95</v>
      </c>
      <c r="L229" s="49">
        <f t="shared" si="39"/>
        <v>539891.65</v>
      </c>
      <c r="M229" s="50">
        <f t="shared" si="24"/>
        <v>55127.29999999993</v>
      </c>
      <c r="N229" s="51">
        <v>56142.32</v>
      </c>
      <c r="O229" s="44"/>
      <c r="P229" s="52"/>
      <c r="Q229" s="44"/>
      <c r="R229" s="52"/>
      <c r="S229" s="52"/>
      <c r="T229" s="53">
        <v>12970.9</v>
      </c>
      <c r="U229" s="54"/>
      <c r="V229" s="55">
        <f t="shared" si="40"/>
        <v>12970.9</v>
      </c>
      <c r="W229" s="56">
        <v>20054.52</v>
      </c>
      <c r="X229" s="57">
        <f t="shared" si="41"/>
        <v>23875.186013277937</v>
      </c>
      <c r="Y229" s="58">
        <f t="shared" si="42"/>
        <v>6955.921727905717</v>
      </c>
      <c r="Z229" s="59">
        <v>117289.96</v>
      </c>
      <c r="AA229" s="60">
        <f t="shared" si="44"/>
        <v>103912.97602717218</v>
      </c>
      <c r="AB229" s="61"/>
      <c r="AC229" s="145">
        <v>76029.31</v>
      </c>
      <c r="AD229" s="63"/>
      <c r="AE229" s="64">
        <v>96786.2</v>
      </c>
      <c r="AF229" s="64"/>
      <c r="AG229" s="65">
        <v>47395.259999999995</v>
      </c>
      <c r="AH229" s="65">
        <v>47328.63</v>
      </c>
      <c r="AI229" s="65">
        <v>4851.220000000001</v>
      </c>
      <c r="AJ229" s="66"/>
      <c r="AK229" s="67">
        <f t="shared" si="37"/>
        <v>2259.9108214132043</v>
      </c>
      <c r="AL229" s="56">
        <v>42868.44</v>
      </c>
      <c r="AM229" s="68">
        <f t="shared" si="43"/>
        <v>41270.595037207604</v>
      </c>
      <c r="AN229" s="56">
        <v>23366.04</v>
      </c>
      <c r="AO229" s="70">
        <f>AN229*97.183145036/100</f>
        <v>22707.852542369776</v>
      </c>
      <c r="AP229" s="71"/>
      <c r="AQ229" s="71"/>
      <c r="AR229" s="72"/>
      <c r="AS229" s="72"/>
      <c r="AT229" s="44">
        <f t="shared" si="30"/>
        <v>542486.2821693465</v>
      </c>
    </row>
    <row r="230" spans="1:46" s="73" customFormat="1" ht="17.25" customHeight="1">
      <c r="A230" s="41" t="s">
        <v>498</v>
      </c>
      <c r="B230" s="111" t="s">
        <v>499</v>
      </c>
      <c r="C230" s="43">
        <v>8</v>
      </c>
      <c r="D230" s="44">
        <v>402.6</v>
      </c>
      <c r="E230" s="44"/>
      <c r="F230" s="44">
        <v>0</v>
      </c>
      <c r="G230" s="45">
        <v>32827.4</v>
      </c>
      <c r="H230" s="46">
        <v>13157.67</v>
      </c>
      <c r="I230" s="74"/>
      <c r="J230" s="74"/>
      <c r="K230" s="49">
        <f t="shared" si="38"/>
        <v>32827.4</v>
      </c>
      <c r="L230" s="49">
        <f t="shared" si="39"/>
        <v>13157.67</v>
      </c>
      <c r="M230" s="50">
        <f t="shared" si="24"/>
        <v>19669.730000000003</v>
      </c>
      <c r="N230" s="51">
        <v>31934.71</v>
      </c>
      <c r="O230" s="44"/>
      <c r="P230" s="52"/>
      <c r="Q230" s="44"/>
      <c r="R230" s="52"/>
      <c r="S230" s="52"/>
      <c r="T230" s="53">
        <v>1256.1</v>
      </c>
      <c r="U230" s="54"/>
      <c r="V230" s="55">
        <f t="shared" si="40"/>
        <v>1256.1</v>
      </c>
      <c r="W230" s="56">
        <v>1904.29</v>
      </c>
      <c r="X230" s="57">
        <f t="shared" si="41"/>
        <v>2267.083828145727</v>
      </c>
      <c r="Y230" s="58">
        <f t="shared" si="42"/>
        <v>1826.5419303775384</v>
      </c>
      <c r="Z230" s="59">
        <v>3772.39</v>
      </c>
      <c r="AA230" s="60">
        <f t="shared" si="44"/>
        <v>3014.3796852942305</v>
      </c>
      <c r="AB230" s="61"/>
      <c r="AC230" s="63"/>
      <c r="AD230" s="63"/>
      <c r="AE230" s="64">
        <v>49720.8</v>
      </c>
      <c r="AF230" s="64"/>
      <c r="AG230" s="65">
        <v>5073.83</v>
      </c>
      <c r="AH230" s="65">
        <v>5151.58</v>
      </c>
      <c r="AI230" s="65">
        <v>-17.179478000000017</v>
      </c>
      <c r="AJ230" s="66"/>
      <c r="AK230" s="67">
        <f t="shared" si="37"/>
        <v>593.425578333522</v>
      </c>
      <c r="AL230" s="56">
        <v>2161.97</v>
      </c>
      <c r="AM230" s="68">
        <f t="shared" si="43"/>
        <v>2081.386408103297</v>
      </c>
      <c r="AN230" s="69">
        <v>1421.19</v>
      </c>
      <c r="AO230" s="70">
        <f>AN230*97.183145036/100</f>
        <v>1381.1571389371284</v>
      </c>
      <c r="AP230" s="71"/>
      <c r="AQ230" s="71"/>
      <c r="AR230" s="72"/>
      <c r="AS230" s="72"/>
      <c r="AT230" s="44">
        <f t="shared" si="30"/>
        <v>104283.81509119144</v>
      </c>
    </row>
    <row r="231" spans="1:46" s="73" customFormat="1" ht="17.25" customHeight="1">
      <c r="A231" s="41" t="s">
        <v>500</v>
      </c>
      <c r="B231" s="111" t="s">
        <v>501</v>
      </c>
      <c r="C231" s="43">
        <v>8</v>
      </c>
      <c r="D231" s="44">
        <v>369.3</v>
      </c>
      <c r="E231" s="44"/>
      <c r="F231" s="44">
        <v>0</v>
      </c>
      <c r="G231" s="45">
        <v>31582.49</v>
      </c>
      <c r="H231" s="46">
        <v>27624.67</v>
      </c>
      <c r="I231" s="74"/>
      <c r="J231" s="74"/>
      <c r="K231" s="49">
        <f t="shared" si="38"/>
        <v>31582.49</v>
      </c>
      <c r="L231" s="49">
        <f t="shared" si="39"/>
        <v>27624.67</v>
      </c>
      <c r="M231" s="50">
        <f t="shared" si="24"/>
        <v>3957.8200000000033</v>
      </c>
      <c r="N231" s="51">
        <v>72343.26</v>
      </c>
      <c r="O231" s="44"/>
      <c r="P231" s="52"/>
      <c r="Q231" s="44"/>
      <c r="R231" s="52"/>
      <c r="S231" s="52"/>
      <c r="T231" s="53">
        <v>2090.23</v>
      </c>
      <c r="U231" s="54"/>
      <c r="V231" s="55">
        <f t="shared" si="40"/>
        <v>2090.23</v>
      </c>
      <c r="W231" s="56">
        <v>3220.32</v>
      </c>
      <c r="X231" s="57">
        <f t="shared" si="41"/>
        <v>3833.835914411275</v>
      </c>
      <c r="Y231" s="58">
        <f t="shared" si="42"/>
        <v>1675.4643191466091</v>
      </c>
      <c r="Z231" s="59">
        <v>6861.54</v>
      </c>
      <c r="AA231" s="60">
        <f t="shared" si="44"/>
        <v>5957.939970814553</v>
      </c>
      <c r="AB231" s="61"/>
      <c r="AC231" s="63"/>
      <c r="AD231" s="63"/>
      <c r="AE231" s="64"/>
      <c r="AF231" s="64"/>
      <c r="AG231" s="65"/>
      <c r="AH231" s="65"/>
      <c r="AI231" s="65"/>
      <c r="AJ231" s="66"/>
      <c r="AK231" s="67">
        <f t="shared" si="37"/>
        <v>544.341942569721</v>
      </c>
      <c r="AL231" s="56">
        <v>6883.68</v>
      </c>
      <c r="AM231" s="68">
        <f t="shared" si="43"/>
        <v>6627.103054035211</v>
      </c>
      <c r="AN231" s="69"/>
      <c r="AO231" s="70"/>
      <c r="AP231" s="71"/>
      <c r="AQ231" s="71"/>
      <c r="AR231" s="72"/>
      <c r="AS231" s="72"/>
      <c r="AT231" s="44">
        <f t="shared" si="30"/>
        <v>93072.17520097735</v>
      </c>
    </row>
    <row r="232" spans="1:46" s="73" customFormat="1" ht="17.25" customHeight="1">
      <c r="A232" s="41" t="s">
        <v>502</v>
      </c>
      <c r="B232" s="111" t="s">
        <v>503</v>
      </c>
      <c r="C232" s="43">
        <v>9</v>
      </c>
      <c r="D232" s="44">
        <v>368.6</v>
      </c>
      <c r="E232" s="44"/>
      <c r="F232" s="44">
        <v>0</v>
      </c>
      <c r="G232" s="45">
        <v>17413.89</v>
      </c>
      <c r="H232" s="46">
        <v>12877.2</v>
      </c>
      <c r="I232" s="74"/>
      <c r="J232" s="74"/>
      <c r="K232" s="49">
        <f t="shared" si="38"/>
        <v>17413.89</v>
      </c>
      <c r="L232" s="49">
        <f t="shared" si="39"/>
        <v>12877.2</v>
      </c>
      <c r="M232" s="50">
        <f t="shared" si="24"/>
        <v>4536.689999999999</v>
      </c>
      <c r="N232" s="51">
        <v>54034.72</v>
      </c>
      <c r="O232" s="44"/>
      <c r="P232" s="52"/>
      <c r="Q232" s="44"/>
      <c r="R232" s="52"/>
      <c r="S232" s="52"/>
      <c r="T232" s="53">
        <v>1162.43</v>
      </c>
      <c r="U232" s="54"/>
      <c r="V232" s="55">
        <f t="shared" si="40"/>
        <v>1162.43</v>
      </c>
      <c r="W232" s="56">
        <v>1775.66</v>
      </c>
      <c r="X232" s="57">
        <f t="shared" si="41"/>
        <v>2113.9480175210924</v>
      </c>
      <c r="Y232" s="58">
        <f t="shared" si="42"/>
        <v>1672.2885135051183</v>
      </c>
      <c r="Z232" s="59">
        <v>3773.42</v>
      </c>
      <c r="AA232" s="60">
        <f t="shared" si="44"/>
        <v>3046.4139930525357</v>
      </c>
      <c r="AB232" s="61"/>
      <c r="AC232" s="63"/>
      <c r="AD232" s="63"/>
      <c r="AE232" s="64"/>
      <c r="AF232" s="64"/>
      <c r="AG232" s="65"/>
      <c r="AH232" s="65"/>
      <c r="AI232" s="65"/>
      <c r="AJ232" s="66"/>
      <c r="AK232" s="67">
        <f t="shared" si="37"/>
        <v>543.3101544305421</v>
      </c>
      <c r="AL232" s="56">
        <v>3795.52</v>
      </c>
      <c r="AM232" s="68">
        <f t="shared" si="43"/>
        <v>3654.048733185117</v>
      </c>
      <c r="AN232" s="69"/>
      <c r="AO232" s="70"/>
      <c r="AP232" s="71"/>
      <c r="AQ232" s="71"/>
      <c r="AR232" s="72"/>
      <c r="AS232" s="72"/>
      <c r="AT232" s="44">
        <f t="shared" si="30"/>
        <v>66227.1594116944</v>
      </c>
    </row>
    <row r="233" spans="1:46" s="73" customFormat="1" ht="17.25" customHeight="1">
      <c r="A233" s="41" t="s">
        <v>504</v>
      </c>
      <c r="B233" s="111" t="s">
        <v>505</v>
      </c>
      <c r="C233" s="43">
        <v>8</v>
      </c>
      <c r="D233" s="44">
        <v>376.7</v>
      </c>
      <c r="E233" s="44"/>
      <c r="F233" s="44">
        <v>0</v>
      </c>
      <c r="G233" s="45">
        <v>48323.08</v>
      </c>
      <c r="H233" s="46">
        <v>42025.13</v>
      </c>
      <c r="I233" s="74"/>
      <c r="J233" s="74"/>
      <c r="K233" s="49">
        <f t="shared" si="38"/>
        <v>48323.08</v>
      </c>
      <c r="L233" s="49">
        <f t="shared" si="39"/>
        <v>42025.13</v>
      </c>
      <c r="M233" s="50">
        <f t="shared" si="24"/>
        <v>6297.950000000004</v>
      </c>
      <c r="N233" s="51">
        <v>35313.18</v>
      </c>
      <c r="O233" s="44"/>
      <c r="P233" s="52"/>
      <c r="Q233" s="44"/>
      <c r="R233" s="52"/>
      <c r="S233" s="52"/>
      <c r="T233" s="53">
        <v>3186.9</v>
      </c>
      <c r="U233" s="54"/>
      <c r="V233" s="55">
        <f t="shared" si="40"/>
        <v>3186.9</v>
      </c>
      <c r="W233" s="56">
        <v>4927.2</v>
      </c>
      <c r="X233" s="57">
        <f t="shared" si="41"/>
        <v>5865.900381790391</v>
      </c>
      <c r="Y233" s="58">
        <f t="shared" si="42"/>
        <v>1709.0371216423712</v>
      </c>
      <c r="Z233" s="59">
        <v>10509.82</v>
      </c>
      <c r="AA233" s="60">
        <f t="shared" si="44"/>
        <v>9388.455677417922</v>
      </c>
      <c r="AB233" s="61"/>
      <c r="AC233" s="63"/>
      <c r="AD233" s="63"/>
      <c r="AE233" s="64"/>
      <c r="AF233" s="64"/>
      <c r="AG233" s="65"/>
      <c r="AH233" s="65"/>
      <c r="AI233" s="65"/>
      <c r="AJ233" s="66"/>
      <c r="AK233" s="67">
        <f t="shared" si="37"/>
        <v>555.249417183899</v>
      </c>
      <c r="AL233" s="56">
        <v>10532.4</v>
      </c>
      <c r="AM233" s="68">
        <f t="shared" si="43"/>
        <v>10139.823496490315</v>
      </c>
      <c r="AN233" s="69"/>
      <c r="AO233" s="70"/>
      <c r="AP233" s="71"/>
      <c r="AQ233" s="71"/>
      <c r="AR233" s="72"/>
      <c r="AS233" s="72"/>
      <c r="AT233" s="44">
        <f t="shared" si="30"/>
        <v>66158.5460945249</v>
      </c>
    </row>
    <row r="234" spans="1:46" s="73" customFormat="1" ht="17.25" customHeight="1">
      <c r="A234" s="41" t="s">
        <v>506</v>
      </c>
      <c r="B234" s="42" t="s">
        <v>507</v>
      </c>
      <c r="C234" s="43">
        <v>60</v>
      </c>
      <c r="D234" s="44">
        <v>2731.2</v>
      </c>
      <c r="E234" s="44"/>
      <c r="F234" s="44">
        <v>0</v>
      </c>
      <c r="G234" s="45">
        <v>800263.74</v>
      </c>
      <c r="H234" s="46">
        <v>679113.37</v>
      </c>
      <c r="I234" s="74"/>
      <c r="J234" s="74"/>
      <c r="K234" s="49">
        <f t="shared" si="38"/>
        <v>800263.74</v>
      </c>
      <c r="L234" s="49">
        <f t="shared" si="39"/>
        <v>679113.37</v>
      </c>
      <c r="M234" s="50">
        <f t="shared" si="24"/>
        <v>121150.37</v>
      </c>
      <c r="N234" s="51">
        <v>238450.52</v>
      </c>
      <c r="O234" s="44"/>
      <c r="P234" s="52"/>
      <c r="Q234" s="44"/>
      <c r="R234" s="52"/>
      <c r="S234" s="52"/>
      <c r="T234" s="53">
        <v>23105.98</v>
      </c>
      <c r="U234" s="54"/>
      <c r="V234" s="55">
        <f t="shared" si="40"/>
        <v>23105.98</v>
      </c>
      <c r="W234" s="56">
        <v>35724.83</v>
      </c>
      <c r="X234" s="57">
        <f t="shared" si="41"/>
        <v>42530.908819694116</v>
      </c>
      <c r="Y234" s="58">
        <f t="shared" si="42"/>
        <v>12391.086240057457</v>
      </c>
      <c r="Z234" s="59">
        <v>194188.74</v>
      </c>
      <c r="AA234" s="60">
        <f t="shared" si="44"/>
        <v>148084.39061055437</v>
      </c>
      <c r="AB234" s="61"/>
      <c r="AC234" s="145">
        <v>150239.93</v>
      </c>
      <c r="AD234" s="63">
        <v>5988.870000000024</v>
      </c>
      <c r="AE234" s="64">
        <v>295751.38</v>
      </c>
      <c r="AF234" s="64">
        <v>6223.6264280000005</v>
      </c>
      <c r="AG234" s="65">
        <v>46041.51</v>
      </c>
      <c r="AH234" s="65">
        <v>67375.62</v>
      </c>
      <c r="AI234" s="65">
        <v>20936.763199999994</v>
      </c>
      <c r="AJ234" s="66"/>
      <c r="AK234" s="67">
        <f t="shared" si="37"/>
        <v>4025.742522465264</v>
      </c>
      <c r="AL234" s="56">
        <v>76364.74</v>
      </c>
      <c r="AM234" s="68">
        <f t="shared" si="43"/>
        <v>73518.37994715107</v>
      </c>
      <c r="AN234" s="56">
        <v>24340.71</v>
      </c>
      <c r="AO234" s="70">
        <f>AN234*97.183145036/100</f>
        <v>23655.067502092155</v>
      </c>
      <c r="AP234" s="71"/>
      <c r="AQ234" s="71">
        <f>(D234+F234)*2.45/31*29</f>
        <v>6259.734193548386</v>
      </c>
      <c r="AR234" s="72"/>
      <c r="AS234" s="72"/>
      <c r="AT234" s="44">
        <f t="shared" si="30"/>
        <v>1164579.5094635629</v>
      </c>
    </row>
    <row r="235" spans="1:46" s="73" customFormat="1" ht="17.25" customHeight="1">
      <c r="A235" s="41" t="s">
        <v>508</v>
      </c>
      <c r="B235" s="42" t="s">
        <v>509</v>
      </c>
      <c r="C235" s="43">
        <v>82</v>
      </c>
      <c r="D235" s="44">
        <v>2855.6</v>
      </c>
      <c r="E235" s="44"/>
      <c r="F235" s="44">
        <v>0</v>
      </c>
      <c r="G235" s="45">
        <v>823105.25</v>
      </c>
      <c r="H235" s="46">
        <v>720560.51</v>
      </c>
      <c r="I235" s="74"/>
      <c r="J235" s="74"/>
      <c r="K235" s="49">
        <f t="shared" si="38"/>
        <v>823105.25</v>
      </c>
      <c r="L235" s="49">
        <f t="shared" si="39"/>
        <v>720560.51</v>
      </c>
      <c r="M235" s="50">
        <f t="shared" si="24"/>
        <v>102544.73999999999</v>
      </c>
      <c r="N235" s="51">
        <v>306156.2</v>
      </c>
      <c r="O235" s="44"/>
      <c r="P235" s="52"/>
      <c r="Q235" s="44"/>
      <c r="R235" s="52"/>
      <c r="S235" s="52"/>
      <c r="T235" s="53">
        <v>24158.58</v>
      </c>
      <c r="U235" s="54"/>
      <c r="V235" s="55">
        <f t="shared" si="40"/>
        <v>24158.58</v>
      </c>
      <c r="W235" s="56">
        <v>37351.49</v>
      </c>
      <c r="X235" s="57">
        <f t="shared" si="41"/>
        <v>44467.47025723332</v>
      </c>
      <c r="Y235" s="58">
        <f t="shared" si="42"/>
        <v>12955.472271202429</v>
      </c>
      <c r="Z235" s="59">
        <v>194577.2</v>
      </c>
      <c r="AA235" s="60">
        <f t="shared" si="44"/>
        <v>139124.6882380367</v>
      </c>
      <c r="AB235" s="61"/>
      <c r="AC235" s="145">
        <v>154034.78999999998</v>
      </c>
      <c r="AD235" s="63">
        <v>2416.0100000000384</v>
      </c>
      <c r="AE235" s="64">
        <v>377785.94999999995</v>
      </c>
      <c r="AF235" s="64">
        <v>19719.493999199996</v>
      </c>
      <c r="AG235" s="65">
        <v>60223.66</v>
      </c>
      <c r="AH235" s="65">
        <v>84891.2</v>
      </c>
      <c r="AI235" s="65">
        <v>20718.816</v>
      </c>
      <c r="AJ235" s="66"/>
      <c r="AK235" s="67">
        <f t="shared" si="37"/>
        <v>4209.1060146279315</v>
      </c>
      <c r="AL235" s="56">
        <v>79842.83</v>
      </c>
      <c r="AM235" s="68">
        <f t="shared" si="43"/>
        <v>76866.83031980193</v>
      </c>
      <c r="AN235" s="56"/>
      <c r="AO235" s="68"/>
      <c r="AP235" s="109"/>
      <c r="AQ235" s="71">
        <f>(D235+F235)*2.45/31*29</f>
        <v>6544.850967741935</v>
      </c>
      <c r="AR235" s="72"/>
      <c r="AS235" s="72"/>
      <c r="AT235" s="44">
        <f t="shared" si="30"/>
        <v>1334273.1180678443</v>
      </c>
    </row>
    <row r="236" spans="1:46" s="73" customFormat="1" ht="17.25" customHeight="1">
      <c r="A236" s="41" t="s">
        <v>510</v>
      </c>
      <c r="B236" s="111" t="s">
        <v>511</v>
      </c>
      <c r="C236" s="43">
        <v>28</v>
      </c>
      <c r="D236" s="44">
        <v>617.9</v>
      </c>
      <c r="E236" s="44"/>
      <c r="F236" s="44">
        <v>0</v>
      </c>
      <c r="G236" s="45">
        <v>28978.96</v>
      </c>
      <c r="H236" s="46">
        <v>18585.74</v>
      </c>
      <c r="I236" s="74"/>
      <c r="J236" s="74"/>
      <c r="K236" s="49">
        <f t="shared" si="38"/>
        <v>28978.96</v>
      </c>
      <c r="L236" s="49">
        <f t="shared" si="39"/>
        <v>18585.74</v>
      </c>
      <c r="M236" s="50">
        <f t="shared" si="24"/>
        <v>10393.219999999998</v>
      </c>
      <c r="N236" s="51">
        <v>52402.84</v>
      </c>
      <c r="O236" s="44"/>
      <c r="P236" s="52"/>
      <c r="Q236" s="44"/>
      <c r="R236" s="52"/>
      <c r="S236" s="52"/>
      <c r="T236" s="53">
        <v>1934.66</v>
      </c>
      <c r="U236" s="54"/>
      <c r="V236" s="55">
        <f t="shared" si="40"/>
        <v>1934.66</v>
      </c>
      <c r="W236" s="56">
        <v>2954.86</v>
      </c>
      <c r="X236" s="57">
        <f t="shared" si="41"/>
        <v>3517.8020786932047</v>
      </c>
      <c r="Y236" s="58">
        <f t="shared" si="42"/>
        <v>2803.3290083961274</v>
      </c>
      <c r="Z236" s="59">
        <v>6279.23</v>
      </c>
      <c r="AA236" s="60">
        <f t="shared" si="44"/>
        <v>5063.1526061012355</v>
      </c>
      <c r="AB236" s="61"/>
      <c r="AC236" s="145"/>
      <c r="AD236" s="63"/>
      <c r="AE236" s="64"/>
      <c r="AF236" s="64"/>
      <c r="AG236" s="65"/>
      <c r="AH236" s="65"/>
      <c r="AI236" s="65"/>
      <c r="AJ236" s="66"/>
      <c r="AK236" s="67">
        <f t="shared" si="37"/>
        <v>910.774130283863</v>
      </c>
      <c r="AL236" s="56">
        <v>6316.28</v>
      </c>
      <c r="AM236" s="68">
        <f t="shared" si="43"/>
        <v>6080.851881281746</v>
      </c>
      <c r="AN236" s="69"/>
      <c r="AO236" s="70"/>
      <c r="AP236" s="71"/>
      <c r="AQ236" s="71"/>
      <c r="AR236" s="72"/>
      <c r="AS236" s="72"/>
      <c r="AT236" s="44">
        <f t="shared" si="30"/>
        <v>72713.40970475618</v>
      </c>
    </row>
    <row r="237" spans="1:46" s="73" customFormat="1" ht="17.25" customHeight="1">
      <c r="A237" s="41" t="s">
        <v>512</v>
      </c>
      <c r="B237" s="42" t="s">
        <v>513</v>
      </c>
      <c r="C237" s="43">
        <v>60</v>
      </c>
      <c r="D237" s="44">
        <v>2702.7</v>
      </c>
      <c r="E237" s="44"/>
      <c r="F237" s="44">
        <v>0</v>
      </c>
      <c r="G237" s="45">
        <v>807581.43</v>
      </c>
      <c r="H237" s="46">
        <v>708572.24</v>
      </c>
      <c r="I237" s="74"/>
      <c r="J237" s="74"/>
      <c r="K237" s="49">
        <f t="shared" si="38"/>
        <v>807581.43</v>
      </c>
      <c r="L237" s="49">
        <f t="shared" si="39"/>
        <v>708572.24</v>
      </c>
      <c r="M237" s="50">
        <f t="shared" si="24"/>
        <v>99009.19000000006</v>
      </c>
      <c r="N237" s="51">
        <v>173689.7</v>
      </c>
      <c r="O237" s="44"/>
      <c r="P237" s="52"/>
      <c r="Q237" s="44"/>
      <c r="R237" s="52"/>
      <c r="S237" s="52"/>
      <c r="T237" s="53">
        <v>22897.89</v>
      </c>
      <c r="U237" s="54"/>
      <c r="V237" s="55">
        <f t="shared" si="40"/>
        <v>22897.89</v>
      </c>
      <c r="W237" s="56">
        <v>35399.42</v>
      </c>
      <c r="X237" s="57">
        <f t="shared" si="41"/>
        <v>42143.50367209743</v>
      </c>
      <c r="Y237" s="58">
        <f t="shared" si="42"/>
        <v>12261.785581796752</v>
      </c>
      <c r="Z237" s="59">
        <v>192496.14</v>
      </c>
      <c r="AA237" s="60">
        <f t="shared" si="44"/>
        <v>28445.734692454782</v>
      </c>
      <c r="AB237" s="61"/>
      <c r="AC237" s="145">
        <v>138136.69</v>
      </c>
      <c r="AD237" s="63">
        <v>10262.910000000003</v>
      </c>
      <c r="AE237" s="64">
        <v>349399.57</v>
      </c>
      <c r="AF237" s="64">
        <v>144322.876564</v>
      </c>
      <c r="AG237" s="65">
        <v>61644.4</v>
      </c>
      <c r="AH237" s="65">
        <v>100093.17000000001</v>
      </c>
      <c r="AI237" s="65">
        <v>3765.634119999995</v>
      </c>
      <c r="AJ237" s="66"/>
      <c r="AK237" s="67">
        <f t="shared" si="37"/>
        <v>3983.7340053701187</v>
      </c>
      <c r="AL237" s="56">
        <v>75669.44</v>
      </c>
      <c r="AM237" s="68">
        <f t="shared" si="43"/>
        <v>72848.99601973568</v>
      </c>
      <c r="AN237" s="69"/>
      <c r="AO237" s="70"/>
      <c r="AP237" s="71"/>
      <c r="AQ237" s="71">
        <f>(D237+F237)*2.45/31*29</f>
        <v>6194.414032258064</v>
      </c>
      <c r="AR237" s="72"/>
      <c r="AS237" s="72"/>
      <c r="AT237" s="44">
        <f t="shared" si="30"/>
        <v>1170091.0086877132</v>
      </c>
    </row>
    <row r="238" spans="1:46" s="73" customFormat="1" ht="17.25" customHeight="1">
      <c r="A238" s="41" t="s">
        <v>514</v>
      </c>
      <c r="B238" s="111" t="s">
        <v>515</v>
      </c>
      <c r="C238" s="43">
        <v>8</v>
      </c>
      <c r="D238" s="44">
        <v>390.7</v>
      </c>
      <c r="E238" s="44"/>
      <c r="F238" s="44">
        <v>0</v>
      </c>
      <c r="G238" s="45">
        <v>50118.72</v>
      </c>
      <c r="H238" s="46">
        <v>42767.67</v>
      </c>
      <c r="I238" s="74"/>
      <c r="J238" s="74"/>
      <c r="K238" s="49">
        <f t="shared" si="38"/>
        <v>50118.72</v>
      </c>
      <c r="L238" s="49">
        <f t="shared" si="39"/>
        <v>42767.67</v>
      </c>
      <c r="M238" s="50">
        <f t="shared" si="24"/>
        <v>7351.050000000003</v>
      </c>
      <c r="N238" s="51">
        <v>92872.94</v>
      </c>
      <c r="O238" s="44"/>
      <c r="P238" s="52"/>
      <c r="Q238" s="44"/>
      <c r="R238" s="52"/>
      <c r="S238" s="52"/>
      <c r="T238" s="53">
        <v>3305.31</v>
      </c>
      <c r="U238" s="54"/>
      <c r="V238" s="55">
        <f t="shared" si="40"/>
        <v>3305.31</v>
      </c>
      <c r="W238" s="56">
        <v>5110.44</v>
      </c>
      <c r="X238" s="57">
        <f t="shared" si="41"/>
        <v>6084.0501597493285</v>
      </c>
      <c r="Y238" s="58">
        <f t="shared" si="42"/>
        <v>1772.5532344721912</v>
      </c>
      <c r="Z238" s="59">
        <v>10900.42</v>
      </c>
      <c r="AA238" s="60">
        <f t="shared" si="44"/>
        <v>9737.380105090571</v>
      </c>
      <c r="AB238" s="61"/>
      <c r="AC238" s="63"/>
      <c r="AD238" s="63"/>
      <c r="AE238" s="64"/>
      <c r="AF238" s="64"/>
      <c r="AG238" s="65"/>
      <c r="AH238" s="65"/>
      <c r="AI238" s="65"/>
      <c r="AJ238" s="66"/>
      <c r="AK238" s="67">
        <f t="shared" si="37"/>
        <v>575.885179967479</v>
      </c>
      <c r="AL238" s="56">
        <v>10923.84</v>
      </c>
      <c r="AM238" s="68">
        <f t="shared" si="43"/>
        <v>10516.673265722986</v>
      </c>
      <c r="AN238" s="69"/>
      <c r="AO238" s="70"/>
      <c r="AP238" s="71"/>
      <c r="AQ238" s="71"/>
      <c r="AR238" s="72"/>
      <c r="AS238" s="72"/>
      <c r="AT238" s="44">
        <f t="shared" si="30"/>
        <v>124864.79194500255</v>
      </c>
    </row>
    <row r="239" spans="1:46" s="73" customFormat="1" ht="17.25" customHeight="1">
      <c r="A239" s="41" t="s">
        <v>516</v>
      </c>
      <c r="B239" s="111" t="s">
        <v>517</v>
      </c>
      <c r="C239" s="43">
        <v>8</v>
      </c>
      <c r="D239" s="44">
        <v>379.3</v>
      </c>
      <c r="E239" s="44"/>
      <c r="F239" s="44">
        <v>0</v>
      </c>
      <c r="G239" s="45">
        <v>48656.8</v>
      </c>
      <c r="H239" s="46">
        <v>48656.97</v>
      </c>
      <c r="I239" s="74"/>
      <c r="J239" s="74"/>
      <c r="K239" s="49">
        <f t="shared" si="38"/>
        <v>48656.8</v>
      </c>
      <c r="L239" s="49">
        <f t="shared" si="39"/>
        <v>48656.97</v>
      </c>
      <c r="M239" s="50">
        <f t="shared" si="24"/>
        <v>-0.16999999999825377</v>
      </c>
      <c r="N239" s="51">
        <v>28881.82</v>
      </c>
      <c r="O239" s="44"/>
      <c r="P239" s="52"/>
      <c r="Q239" s="44"/>
      <c r="R239" s="52"/>
      <c r="S239" s="52"/>
      <c r="T239" s="53">
        <v>3208.89</v>
      </c>
      <c r="U239" s="54"/>
      <c r="V239" s="55">
        <f t="shared" si="40"/>
        <v>3208.89</v>
      </c>
      <c r="W239" s="56">
        <v>4961.28</v>
      </c>
      <c r="X239" s="57">
        <f t="shared" si="41"/>
        <v>5906.473097533901</v>
      </c>
      <c r="Y239" s="58">
        <f t="shared" si="42"/>
        <v>1720.8329711679091</v>
      </c>
      <c r="Z239" s="59">
        <v>10582.5</v>
      </c>
      <c r="AA239" s="60">
        <f t="shared" si="44"/>
        <v>9453.387966492843</v>
      </c>
      <c r="AB239" s="61"/>
      <c r="AC239" s="63"/>
      <c r="AD239" s="63"/>
      <c r="AE239" s="64"/>
      <c r="AF239" s="64"/>
      <c r="AG239" s="65"/>
      <c r="AH239" s="65"/>
      <c r="AI239" s="65"/>
      <c r="AJ239" s="66"/>
      <c r="AK239" s="67">
        <f t="shared" si="37"/>
        <v>559.081773129421</v>
      </c>
      <c r="AL239" s="56">
        <v>10605.24</v>
      </c>
      <c r="AM239" s="68">
        <f t="shared" si="43"/>
        <v>10209.948514860711</v>
      </c>
      <c r="AN239" s="69"/>
      <c r="AO239" s="70"/>
      <c r="AP239" s="71"/>
      <c r="AQ239" s="71"/>
      <c r="AR239" s="72"/>
      <c r="AS239" s="72"/>
      <c r="AT239" s="44">
        <f t="shared" si="30"/>
        <v>59940.43432318478</v>
      </c>
    </row>
    <row r="240" spans="1:46" s="73" customFormat="1" ht="17.25" customHeight="1">
      <c r="A240" s="41" t="s">
        <v>518</v>
      </c>
      <c r="B240" s="111" t="s">
        <v>519</v>
      </c>
      <c r="C240" s="43">
        <v>8</v>
      </c>
      <c r="D240" s="44">
        <v>388.9</v>
      </c>
      <c r="E240" s="44"/>
      <c r="F240" s="44">
        <v>0</v>
      </c>
      <c r="G240" s="45">
        <v>49888.2</v>
      </c>
      <c r="H240" s="46">
        <v>46988.66</v>
      </c>
      <c r="I240" s="74"/>
      <c r="J240" s="74"/>
      <c r="K240" s="49">
        <f t="shared" si="38"/>
        <v>49888.2</v>
      </c>
      <c r="L240" s="49">
        <f t="shared" si="39"/>
        <v>46988.66</v>
      </c>
      <c r="M240" s="50">
        <f t="shared" si="24"/>
        <v>2899.5399999999936</v>
      </c>
      <c r="N240" s="51">
        <v>30155.08</v>
      </c>
      <c r="O240" s="44"/>
      <c r="P240" s="52"/>
      <c r="Q240" s="44"/>
      <c r="R240" s="52"/>
      <c r="S240" s="52"/>
      <c r="T240" s="53">
        <v>3290.09</v>
      </c>
      <c r="U240" s="54"/>
      <c r="V240" s="55">
        <f t="shared" si="40"/>
        <v>3290.09</v>
      </c>
      <c r="W240" s="56">
        <v>5086.92</v>
      </c>
      <c r="X240" s="57">
        <f t="shared" si="41"/>
        <v>6056.049271419301</v>
      </c>
      <c r="Y240" s="58">
        <f t="shared" si="42"/>
        <v>1764.386877108357</v>
      </c>
      <c r="Z240" s="59">
        <v>10850.35</v>
      </c>
      <c r="AA240" s="60">
        <f t="shared" si="44"/>
        <v>9692.65986248419</v>
      </c>
      <c r="AB240" s="61"/>
      <c r="AC240" s="63"/>
      <c r="AD240" s="63"/>
      <c r="AE240" s="64"/>
      <c r="AF240" s="64"/>
      <c r="AG240" s="65"/>
      <c r="AH240" s="65"/>
      <c r="AI240" s="65"/>
      <c r="AJ240" s="66"/>
      <c r="AK240" s="67">
        <f t="shared" si="37"/>
        <v>573.232010466733</v>
      </c>
      <c r="AL240" s="56">
        <v>10873.68</v>
      </c>
      <c r="AM240" s="68">
        <f t="shared" si="43"/>
        <v>10468.382890634311</v>
      </c>
      <c r="AN240" s="69"/>
      <c r="AO240" s="70"/>
      <c r="AP240" s="71"/>
      <c r="AQ240" s="71"/>
      <c r="AR240" s="72"/>
      <c r="AS240" s="72"/>
      <c r="AT240" s="44">
        <f t="shared" si="30"/>
        <v>61999.88091211289</v>
      </c>
    </row>
    <row r="241" spans="1:46" s="73" customFormat="1" ht="17.25" customHeight="1">
      <c r="A241" s="41" t="s">
        <v>520</v>
      </c>
      <c r="B241" s="111" t="s">
        <v>521</v>
      </c>
      <c r="C241" s="43">
        <v>8</v>
      </c>
      <c r="D241" s="44">
        <v>384.3</v>
      </c>
      <c r="E241" s="44"/>
      <c r="F241" s="44">
        <v>0</v>
      </c>
      <c r="G241" s="45">
        <v>49298.38</v>
      </c>
      <c r="H241" s="46">
        <v>44016.32</v>
      </c>
      <c r="I241" s="74"/>
      <c r="J241" s="74"/>
      <c r="K241" s="49">
        <f t="shared" si="38"/>
        <v>49298.38</v>
      </c>
      <c r="L241" s="49">
        <f t="shared" si="39"/>
        <v>44016.32</v>
      </c>
      <c r="M241" s="50">
        <f t="shared" si="24"/>
        <v>5282.059999999998</v>
      </c>
      <c r="N241" s="51">
        <v>29253.65</v>
      </c>
      <c r="O241" s="44"/>
      <c r="P241" s="52"/>
      <c r="Q241" s="44"/>
      <c r="R241" s="52"/>
      <c r="S241" s="52"/>
      <c r="T241" s="53">
        <v>3251.18</v>
      </c>
      <c r="U241" s="54"/>
      <c r="V241" s="55">
        <f t="shared" si="40"/>
        <v>3251.18</v>
      </c>
      <c r="W241" s="56">
        <v>5026.8</v>
      </c>
      <c r="X241" s="57">
        <f t="shared" si="41"/>
        <v>5984.475572167547</v>
      </c>
      <c r="Y241" s="58">
        <f t="shared" si="42"/>
        <v>1743.5172971785591</v>
      </c>
      <c r="Z241" s="59">
        <v>10722.09</v>
      </c>
      <c r="AA241" s="60">
        <f t="shared" si="44"/>
        <v>9578.088715232563</v>
      </c>
      <c r="AB241" s="61"/>
      <c r="AC241" s="63"/>
      <c r="AD241" s="63"/>
      <c r="AE241" s="64"/>
      <c r="AF241" s="64"/>
      <c r="AG241" s="65"/>
      <c r="AH241" s="65"/>
      <c r="AI241" s="65"/>
      <c r="AJ241" s="66"/>
      <c r="AK241" s="67">
        <f t="shared" si="37"/>
        <v>566.451688409271</v>
      </c>
      <c r="AL241" s="56">
        <v>10745.15</v>
      </c>
      <c r="AM241" s="68">
        <f t="shared" si="43"/>
        <v>10344.643618103462</v>
      </c>
      <c r="AN241" s="69"/>
      <c r="AO241" s="70"/>
      <c r="AP241" s="71"/>
      <c r="AQ241" s="71"/>
      <c r="AR241" s="72"/>
      <c r="AS241" s="72"/>
      <c r="AT241" s="44">
        <f t="shared" si="30"/>
        <v>60722.00689109141</v>
      </c>
    </row>
    <row r="242" spans="1:46" s="73" customFormat="1" ht="17.25" customHeight="1">
      <c r="A242" s="41" t="s">
        <v>522</v>
      </c>
      <c r="B242" s="42" t="s">
        <v>523</v>
      </c>
      <c r="C242" s="43">
        <v>12</v>
      </c>
      <c r="D242" s="44">
        <v>491.3</v>
      </c>
      <c r="E242" s="44"/>
      <c r="F242" s="44">
        <v>0</v>
      </c>
      <c r="G242" s="45">
        <v>302190.04</v>
      </c>
      <c r="H242" s="46">
        <v>230233.21</v>
      </c>
      <c r="I242" s="74"/>
      <c r="J242" s="74"/>
      <c r="K242" s="49">
        <f t="shared" si="38"/>
        <v>302190.04</v>
      </c>
      <c r="L242" s="49">
        <f t="shared" si="39"/>
        <v>230233.21</v>
      </c>
      <c r="M242" s="50">
        <f t="shared" si="24"/>
        <v>71956.82999999999</v>
      </c>
      <c r="N242" s="51">
        <v>54104.57</v>
      </c>
      <c r="O242" s="44"/>
      <c r="P242" s="52"/>
      <c r="Q242" s="44"/>
      <c r="R242" s="52"/>
      <c r="S242" s="52"/>
      <c r="T242" s="53">
        <v>4156.39</v>
      </c>
      <c r="U242" s="54"/>
      <c r="V242" s="55">
        <f t="shared" si="40"/>
        <v>4156.39</v>
      </c>
      <c r="W242" s="56">
        <v>6426.36</v>
      </c>
      <c r="X242" s="57">
        <f t="shared" si="41"/>
        <v>7650.671289479319</v>
      </c>
      <c r="Y242" s="58">
        <f t="shared" si="42"/>
        <v>2228.961873806469</v>
      </c>
      <c r="Z242" s="59">
        <v>45543.63</v>
      </c>
      <c r="AA242" s="60">
        <f t="shared" si="44"/>
        <v>40825.62476568481</v>
      </c>
      <c r="AB242" s="61"/>
      <c r="AC242" s="145">
        <v>51890.1</v>
      </c>
      <c r="AD242" s="63">
        <v>1526.6399999999994</v>
      </c>
      <c r="AE242" s="64">
        <v>140978.8</v>
      </c>
      <c r="AF242" s="64"/>
      <c r="AG242" s="65">
        <v>46759.52</v>
      </c>
      <c r="AH242" s="65">
        <v>46863.78</v>
      </c>
      <c r="AI242" s="65">
        <v>5.451200000003155</v>
      </c>
      <c r="AJ242" s="66"/>
      <c r="AK242" s="67">
        <f t="shared" si="37"/>
        <v>724.167875398061</v>
      </c>
      <c r="AL242" s="56">
        <v>13736.88</v>
      </c>
      <c r="AM242" s="68">
        <f t="shared" si="43"/>
        <v>13224.862195935199</v>
      </c>
      <c r="AN242" s="69"/>
      <c r="AO242" s="70"/>
      <c r="AP242" s="71"/>
      <c r="AQ242" s="71">
        <f>(D242+F242)*2.45/31*29</f>
        <v>1126.0279032258065</v>
      </c>
      <c r="AR242" s="72"/>
      <c r="AS242" s="72">
        <v>1471.15</v>
      </c>
      <c r="AT242" s="44">
        <f t="shared" si="30"/>
        <v>413536.7171035298</v>
      </c>
    </row>
    <row r="243" spans="1:46" s="73" customFormat="1" ht="17.25" customHeight="1">
      <c r="A243" s="41" t="s">
        <v>524</v>
      </c>
      <c r="B243" s="111" t="s">
        <v>525</v>
      </c>
      <c r="C243" s="43">
        <v>8</v>
      </c>
      <c r="D243" s="44">
        <v>385.3</v>
      </c>
      <c r="E243" s="44"/>
      <c r="F243" s="44">
        <v>0</v>
      </c>
      <c r="G243" s="45">
        <v>49426.07</v>
      </c>
      <c r="H243" s="46">
        <v>48946.72</v>
      </c>
      <c r="I243" s="74"/>
      <c r="J243" s="74"/>
      <c r="K243" s="49">
        <f t="shared" si="38"/>
        <v>49426.07</v>
      </c>
      <c r="L243" s="49">
        <f t="shared" si="39"/>
        <v>48946.72</v>
      </c>
      <c r="M243" s="50">
        <f t="shared" si="24"/>
        <v>479.34999999999854</v>
      </c>
      <c r="N243" s="51">
        <v>28027.22</v>
      </c>
      <c r="O243" s="44"/>
      <c r="P243" s="52"/>
      <c r="Q243" s="44"/>
      <c r="R243" s="52"/>
      <c r="S243" s="52"/>
      <c r="T243" s="53">
        <v>3259.63</v>
      </c>
      <c r="U243" s="54"/>
      <c r="V243" s="55">
        <f t="shared" si="40"/>
        <v>3259.63</v>
      </c>
      <c r="W243" s="56">
        <v>5039.76</v>
      </c>
      <c r="X243" s="57">
        <f t="shared" si="41"/>
        <v>5999.904633084093</v>
      </c>
      <c r="Y243" s="58">
        <f t="shared" si="42"/>
        <v>1748.0541623806891</v>
      </c>
      <c r="Z243" s="59">
        <v>10749.88</v>
      </c>
      <c r="AA243" s="60">
        <f t="shared" si="44"/>
        <v>9602.908144320914</v>
      </c>
      <c r="AB243" s="61"/>
      <c r="AC243" s="63"/>
      <c r="AD243" s="63"/>
      <c r="AE243" s="64"/>
      <c r="AF243" s="64"/>
      <c r="AG243" s="65"/>
      <c r="AH243" s="65"/>
      <c r="AI243" s="65"/>
      <c r="AJ243" s="66"/>
      <c r="AK243" s="67">
        <f t="shared" si="37"/>
        <v>567.9256714652411</v>
      </c>
      <c r="AL243" s="56">
        <v>10773</v>
      </c>
      <c r="AM243" s="68">
        <f t="shared" si="43"/>
        <v>10371.45555881757</v>
      </c>
      <c r="AN243" s="69"/>
      <c r="AO243" s="70"/>
      <c r="AP243" s="71"/>
      <c r="AQ243" s="71"/>
      <c r="AR243" s="72"/>
      <c r="AS243" s="72"/>
      <c r="AT243" s="44">
        <f t="shared" si="30"/>
        <v>59577.09817006851</v>
      </c>
    </row>
    <row r="244" spans="1:46" s="73" customFormat="1" ht="17.25" customHeight="1">
      <c r="A244" s="41" t="s">
        <v>526</v>
      </c>
      <c r="B244" s="111" t="s">
        <v>527</v>
      </c>
      <c r="C244" s="43">
        <v>11</v>
      </c>
      <c r="D244" s="44">
        <v>390.5</v>
      </c>
      <c r="E244" s="44"/>
      <c r="F244" s="44">
        <v>0</v>
      </c>
      <c r="G244" s="45">
        <v>50093.66</v>
      </c>
      <c r="H244" s="46">
        <v>46519.54</v>
      </c>
      <c r="I244" s="74"/>
      <c r="J244" s="74"/>
      <c r="K244" s="49">
        <f t="shared" si="38"/>
        <v>50093.66</v>
      </c>
      <c r="L244" s="49">
        <f t="shared" si="39"/>
        <v>46519.54</v>
      </c>
      <c r="M244" s="50">
        <f t="shared" si="24"/>
        <v>3574.1200000000026</v>
      </c>
      <c r="N244" s="51">
        <v>82432.82</v>
      </c>
      <c r="O244" s="44"/>
      <c r="P244" s="52"/>
      <c r="Q244" s="44"/>
      <c r="R244" s="52"/>
      <c r="S244" s="52"/>
      <c r="T244" s="53">
        <v>3303.63</v>
      </c>
      <c r="U244" s="54"/>
      <c r="V244" s="55">
        <f t="shared" si="40"/>
        <v>3303.63</v>
      </c>
      <c r="W244" s="56">
        <v>5107.68</v>
      </c>
      <c r="X244" s="57">
        <f t="shared" si="41"/>
        <v>6080.764341220804</v>
      </c>
      <c r="Y244" s="58">
        <f t="shared" si="42"/>
        <v>1771.645861431765</v>
      </c>
      <c r="Z244" s="59">
        <v>10895.03</v>
      </c>
      <c r="AA244" s="60">
        <f t="shared" si="44"/>
        <v>9732.574665138616</v>
      </c>
      <c r="AB244" s="61"/>
      <c r="AC244" s="63"/>
      <c r="AD244" s="63"/>
      <c r="AE244" s="64"/>
      <c r="AF244" s="64"/>
      <c r="AG244" s="65"/>
      <c r="AH244" s="65"/>
      <c r="AI244" s="65"/>
      <c r="AJ244" s="66"/>
      <c r="AK244" s="67">
        <f t="shared" si="37"/>
        <v>575.590383356285</v>
      </c>
      <c r="AL244" s="56">
        <v>10918.44</v>
      </c>
      <c r="AM244" s="68">
        <f t="shared" si="43"/>
        <v>10511.4745411321</v>
      </c>
      <c r="AN244" s="69"/>
      <c r="AO244" s="70"/>
      <c r="AP244" s="71"/>
      <c r="AQ244" s="71"/>
      <c r="AR244" s="72"/>
      <c r="AS244" s="72">
        <v>8474.58</v>
      </c>
      <c r="AT244" s="44">
        <f t="shared" si="30"/>
        <v>122883.07979227959</v>
      </c>
    </row>
    <row r="245" spans="1:46" s="73" customFormat="1" ht="17.25" customHeight="1">
      <c r="A245" s="41" t="s">
        <v>528</v>
      </c>
      <c r="B245" s="111" t="s">
        <v>529</v>
      </c>
      <c r="C245" s="43">
        <v>34</v>
      </c>
      <c r="D245" s="44">
        <v>1377.7</v>
      </c>
      <c r="E245" s="44"/>
      <c r="F245" s="44">
        <v>0</v>
      </c>
      <c r="G245" s="45">
        <v>251229.42</v>
      </c>
      <c r="H245" s="46">
        <v>215444.63</v>
      </c>
      <c r="I245" s="74"/>
      <c r="J245" s="74"/>
      <c r="K245" s="49">
        <f t="shared" si="38"/>
        <v>251229.42</v>
      </c>
      <c r="L245" s="49">
        <f t="shared" si="39"/>
        <v>215444.63</v>
      </c>
      <c r="M245" s="50">
        <f t="shared" si="24"/>
        <v>35784.79000000001</v>
      </c>
      <c r="N245" s="51">
        <v>36906.42</v>
      </c>
      <c r="O245" s="44"/>
      <c r="P245" s="52"/>
      <c r="Q245" s="44"/>
      <c r="R245" s="52"/>
      <c r="S245" s="52"/>
      <c r="T245" s="53">
        <v>11655.34</v>
      </c>
      <c r="U245" s="54"/>
      <c r="V245" s="55">
        <f t="shared" si="40"/>
        <v>11655.34</v>
      </c>
      <c r="W245" s="56">
        <v>18020.16</v>
      </c>
      <c r="X245" s="57">
        <f t="shared" si="41"/>
        <v>21453.252034405734</v>
      </c>
      <c r="Y245" s="58">
        <f t="shared" si="42"/>
        <v>6250.439188974502</v>
      </c>
      <c r="Z245" s="59">
        <v>68196.34</v>
      </c>
      <c r="AA245" s="60">
        <f t="shared" si="44"/>
        <v>61742.98835012556</v>
      </c>
      <c r="AB245" s="61"/>
      <c r="AC245" s="145">
        <v>25984.93</v>
      </c>
      <c r="AD245" s="63">
        <v>359.0699999999997</v>
      </c>
      <c r="AE245" s="64"/>
      <c r="AF245" s="64"/>
      <c r="AG245" s="65">
        <v>7677.74</v>
      </c>
      <c r="AH245" s="65"/>
      <c r="AI245" s="65">
        <v>340.53200000000015</v>
      </c>
      <c r="AJ245" s="66"/>
      <c r="AK245" s="67">
        <f t="shared" si="37"/>
        <v>2030.706456209869</v>
      </c>
      <c r="AL245" s="56">
        <v>38520.71</v>
      </c>
      <c r="AM245" s="68">
        <f t="shared" si="43"/>
        <v>37084.918950997824</v>
      </c>
      <c r="AN245" s="69"/>
      <c r="AO245" s="70"/>
      <c r="AP245" s="71"/>
      <c r="AQ245" s="71"/>
      <c r="AR245" s="72"/>
      <c r="AS245" s="72"/>
      <c r="AT245" s="44">
        <f t="shared" si="30"/>
        <v>211486.33698071347</v>
      </c>
    </row>
    <row r="246" spans="1:46" s="73" customFormat="1" ht="17.25" customHeight="1">
      <c r="A246" s="41" t="s">
        <v>530</v>
      </c>
      <c r="B246" s="111" t="s">
        <v>531</v>
      </c>
      <c r="C246" s="43">
        <v>9</v>
      </c>
      <c r="D246" s="44">
        <v>384.9</v>
      </c>
      <c r="E246" s="44"/>
      <c r="F246" s="44">
        <v>0</v>
      </c>
      <c r="G246" s="45">
        <v>49375.09</v>
      </c>
      <c r="H246" s="46">
        <v>48225.92</v>
      </c>
      <c r="I246" s="74"/>
      <c r="J246" s="74"/>
      <c r="K246" s="49">
        <f t="shared" si="38"/>
        <v>49375.09</v>
      </c>
      <c r="L246" s="49">
        <f t="shared" si="39"/>
        <v>48225.92</v>
      </c>
      <c r="M246" s="50">
        <f t="shared" si="24"/>
        <v>1149.1699999999983</v>
      </c>
      <c r="N246" s="51">
        <v>11078.61</v>
      </c>
      <c r="O246" s="44"/>
      <c r="P246" s="52"/>
      <c r="Q246" s="44"/>
      <c r="R246" s="52"/>
      <c r="S246" s="52"/>
      <c r="T246" s="53">
        <v>3256.27</v>
      </c>
      <c r="U246" s="54"/>
      <c r="V246" s="55">
        <f t="shared" si="40"/>
        <v>3256.27</v>
      </c>
      <c r="W246" s="56">
        <v>5034.24</v>
      </c>
      <c r="X246" s="57">
        <f t="shared" si="41"/>
        <v>5993.332996027046</v>
      </c>
      <c r="Y246" s="58">
        <f t="shared" si="42"/>
        <v>1746.239416299837</v>
      </c>
      <c r="Z246" s="59">
        <v>10738.74</v>
      </c>
      <c r="AA246" s="60">
        <f t="shared" si="44"/>
        <v>9592.957737561901</v>
      </c>
      <c r="AB246" s="61"/>
      <c r="AC246" s="63"/>
      <c r="AD246" s="63"/>
      <c r="AE246" s="64"/>
      <c r="AF246" s="64"/>
      <c r="AG246" s="65"/>
      <c r="AH246" s="65"/>
      <c r="AI246" s="65"/>
      <c r="AJ246" s="66"/>
      <c r="AK246" s="67">
        <f t="shared" si="37"/>
        <v>567.336078242853</v>
      </c>
      <c r="AL246" s="56">
        <v>10761.84</v>
      </c>
      <c r="AM246" s="68">
        <f t="shared" si="43"/>
        <v>10360.711527996405</v>
      </c>
      <c r="AN246" s="69"/>
      <c r="AO246" s="70"/>
      <c r="AP246" s="71"/>
      <c r="AQ246" s="71"/>
      <c r="AR246" s="72"/>
      <c r="AS246" s="72"/>
      <c r="AT246" s="44">
        <f t="shared" si="30"/>
        <v>42595.457756128046</v>
      </c>
    </row>
    <row r="247" spans="1:46" s="73" customFormat="1" ht="17.25" customHeight="1">
      <c r="A247" s="41" t="s">
        <v>532</v>
      </c>
      <c r="B247" s="111" t="s">
        <v>533</v>
      </c>
      <c r="C247" s="43">
        <v>13</v>
      </c>
      <c r="D247" s="44">
        <v>458.5</v>
      </c>
      <c r="E247" s="44"/>
      <c r="F247" s="44">
        <v>0</v>
      </c>
      <c r="G247" s="45">
        <v>58816.79</v>
      </c>
      <c r="H247" s="46">
        <v>42831.04</v>
      </c>
      <c r="I247" s="74"/>
      <c r="J247" s="74"/>
      <c r="K247" s="49">
        <f t="shared" si="38"/>
        <v>58816.79</v>
      </c>
      <c r="L247" s="49">
        <f t="shared" si="39"/>
        <v>42831.04</v>
      </c>
      <c r="M247" s="50">
        <f t="shared" si="24"/>
        <v>15985.75</v>
      </c>
      <c r="N247" s="51">
        <v>23732.55</v>
      </c>
      <c r="O247" s="44"/>
      <c r="P247" s="52"/>
      <c r="Q247" s="44"/>
      <c r="R247" s="52"/>
      <c r="S247" s="52"/>
      <c r="T247" s="53">
        <v>3878.9</v>
      </c>
      <c r="U247" s="54"/>
      <c r="V247" s="55">
        <f t="shared" si="40"/>
        <v>3878.9</v>
      </c>
      <c r="W247" s="56">
        <v>5997.36</v>
      </c>
      <c r="X247" s="57">
        <f t="shared" si="41"/>
        <v>7139.940800806628</v>
      </c>
      <c r="Y247" s="58">
        <f t="shared" si="42"/>
        <v>2080.152695176605</v>
      </c>
      <c r="Z247" s="59">
        <v>12792.33</v>
      </c>
      <c r="AA247" s="60">
        <f t="shared" si="44"/>
        <v>11427.444769706784</v>
      </c>
      <c r="AB247" s="61"/>
      <c r="AC247" s="63"/>
      <c r="AD247" s="63"/>
      <c r="AE247" s="64"/>
      <c r="AF247" s="64"/>
      <c r="AG247" s="65"/>
      <c r="AH247" s="65"/>
      <c r="AI247" s="65"/>
      <c r="AJ247" s="66"/>
      <c r="AK247" s="67">
        <f t="shared" si="37"/>
        <v>675.821231162245</v>
      </c>
      <c r="AL247" s="56">
        <v>12819.84</v>
      </c>
      <c r="AM247" s="68">
        <f t="shared" si="43"/>
        <v>12342.003233189625</v>
      </c>
      <c r="AN247" s="69"/>
      <c r="AO247" s="70"/>
      <c r="AP247" s="71"/>
      <c r="AQ247" s="71"/>
      <c r="AR247" s="72"/>
      <c r="AS247" s="72"/>
      <c r="AT247" s="44">
        <f t="shared" si="30"/>
        <v>61276.812730041886</v>
      </c>
    </row>
    <row r="248" spans="1:46" s="73" customFormat="1" ht="17.25" customHeight="1">
      <c r="A248" s="41" t="s">
        <v>534</v>
      </c>
      <c r="B248" s="42" t="s">
        <v>535</v>
      </c>
      <c r="C248" s="43">
        <v>60</v>
      </c>
      <c r="D248" s="44">
        <v>2701.7</v>
      </c>
      <c r="E248" s="44"/>
      <c r="F248" s="44">
        <v>0</v>
      </c>
      <c r="G248" s="45">
        <v>744196.53</v>
      </c>
      <c r="H248" s="46">
        <v>669238.96</v>
      </c>
      <c r="I248" s="74"/>
      <c r="J248" s="74"/>
      <c r="K248" s="49">
        <f t="shared" si="38"/>
        <v>744196.53</v>
      </c>
      <c r="L248" s="49">
        <f t="shared" si="39"/>
        <v>669238.96</v>
      </c>
      <c r="M248" s="50">
        <f t="shared" si="24"/>
        <v>74957.57000000007</v>
      </c>
      <c r="N248" s="51">
        <v>165188.51</v>
      </c>
      <c r="O248" s="44"/>
      <c r="P248" s="52"/>
      <c r="Q248" s="44"/>
      <c r="R248" s="52"/>
      <c r="S248" s="52"/>
      <c r="T248" s="53">
        <v>22856.42</v>
      </c>
      <c r="U248" s="54"/>
      <c r="V248" s="55">
        <f t="shared" si="40"/>
        <v>22856.42</v>
      </c>
      <c r="W248" s="56">
        <v>35338.44</v>
      </c>
      <c r="X248" s="57">
        <f t="shared" si="41"/>
        <v>42070.906130840405</v>
      </c>
      <c r="Y248" s="58">
        <f t="shared" si="42"/>
        <v>12257.248716594622</v>
      </c>
      <c r="Z248" s="59">
        <v>192091.1</v>
      </c>
      <c r="AA248" s="60">
        <f t="shared" si="44"/>
        <v>144963.91040203476</v>
      </c>
      <c r="AB248" s="61"/>
      <c r="AC248" s="145">
        <v>125217.89</v>
      </c>
      <c r="AD248" s="63">
        <v>6664.910000000018</v>
      </c>
      <c r="AE248" s="64">
        <v>262716.6</v>
      </c>
      <c r="AF248" s="64">
        <v>22253.9583112</v>
      </c>
      <c r="AG248" s="65">
        <v>44913.780000000006</v>
      </c>
      <c r="AH248" s="65">
        <v>67332.22</v>
      </c>
      <c r="AI248" s="65">
        <v>5484.875999999989</v>
      </c>
      <c r="AJ248" s="66"/>
      <c r="AK248" s="67">
        <f t="shared" si="37"/>
        <v>3982.260022314149</v>
      </c>
      <c r="AL248" s="56">
        <v>75539.76</v>
      </c>
      <c r="AM248" s="68">
        <f t="shared" si="43"/>
        <v>72724.14961141233</v>
      </c>
      <c r="AN248" s="69"/>
      <c r="AO248" s="70"/>
      <c r="AP248" s="71"/>
      <c r="AQ248" s="71">
        <f>(D248+F248)*2.45/31*29</f>
        <v>6192.122096774194</v>
      </c>
      <c r="AR248" s="72"/>
      <c r="AS248" s="72"/>
      <c r="AT248" s="44">
        <f t="shared" si="30"/>
        <v>1004819.7612911704</v>
      </c>
    </row>
    <row r="249" spans="1:46" s="73" customFormat="1" ht="17.25" customHeight="1">
      <c r="A249" s="41" t="s">
        <v>536</v>
      </c>
      <c r="B249" s="42" t="s">
        <v>537</v>
      </c>
      <c r="C249" s="43">
        <v>92</v>
      </c>
      <c r="D249" s="44">
        <v>4373</v>
      </c>
      <c r="E249" s="44"/>
      <c r="F249" s="44">
        <v>0</v>
      </c>
      <c r="G249" s="45">
        <v>1236857.07</v>
      </c>
      <c r="H249" s="46">
        <v>1118733.47</v>
      </c>
      <c r="I249" s="74"/>
      <c r="J249" s="74"/>
      <c r="K249" s="49">
        <f t="shared" si="38"/>
        <v>1236857.07</v>
      </c>
      <c r="L249" s="49">
        <f t="shared" si="39"/>
        <v>1118733.47</v>
      </c>
      <c r="M249" s="50">
        <f t="shared" si="24"/>
        <v>118123.6000000001</v>
      </c>
      <c r="N249" s="51">
        <v>394318.3</v>
      </c>
      <c r="O249" s="44"/>
      <c r="P249" s="52"/>
      <c r="Q249" s="44"/>
      <c r="R249" s="52"/>
      <c r="S249" s="52"/>
      <c r="T249" s="53">
        <v>37027.97</v>
      </c>
      <c r="U249" s="54"/>
      <c r="V249" s="55">
        <f t="shared" si="40"/>
        <v>37027.97</v>
      </c>
      <c r="W249" s="56">
        <v>57240.97</v>
      </c>
      <c r="X249" s="57">
        <f t="shared" si="41"/>
        <v>68146.17384661722</v>
      </c>
      <c r="Y249" s="58">
        <f t="shared" si="42"/>
        <v>19839.711528914493</v>
      </c>
      <c r="Z249" s="59">
        <v>311209.16</v>
      </c>
      <c r="AA249" s="60">
        <f t="shared" si="44"/>
        <v>247161.1911090047</v>
      </c>
      <c r="AB249" s="61"/>
      <c r="AC249" s="145">
        <v>222848.23</v>
      </c>
      <c r="AD249" s="63">
        <v>8934.570000000007</v>
      </c>
      <c r="AE249" s="64">
        <v>441958.9</v>
      </c>
      <c r="AF249" s="64">
        <v>27280.6911596</v>
      </c>
      <c r="AG249" s="65">
        <v>76211.02</v>
      </c>
      <c r="AH249" s="65">
        <v>116908.95</v>
      </c>
      <c r="AI249" s="65">
        <v>6483.396199999988</v>
      </c>
      <c r="AJ249" s="66"/>
      <c r="AK249" s="67">
        <f t="shared" si="37"/>
        <v>6445.72790375681</v>
      </c>
      <c r="AL249" s="56">
        <v>122357.83</v>
      </c>
      <c r="AM249" s="68">
        <f t="shared" si="43"/>
        <v>117797.15920526828</v>
      </c>
      <c r="AN249" s="56"/>
      <c r="AO249" s="68"/>
      <c r="AP249" s="109">
        <v>4372.9</v>
      </c>
      <c r="AQ249" s="71">
        <f>AP249*2.45/31*29</f>
        <v>10022.404677419354</v>
      </c>
      <c r="AR249" s="72"/>
      <c r="AS249" s="72"/>
      <c r="AT249" s="44">
        <f t="shared" si="30"/>
        <v>1801384.395630581</v>
      </c>
    </row>
    <row r="250" spans="1:46" s="73" customFormat="1" ht="17.25" customHeight="1">
      <c r="A250" s="41" t="s">
        <v>538</v>
      </c>
      <c r="B250" s="42" t="s">
        <v>539</v>
      </c>
      <c r="C250" s="43">
        <v>60</v>
      </c>
      <c r="D250" s="44">
        <v>2716</v>
      </c>
      <c r="E250" s="44"/>
      <c r="F250" s="44">
        <v>0</v>
      </c>
      <c r="G250" s="45">
        <v>776837.68</v>
      </c>
      <c r="H250" s="46">
        <v>700009.42</v>
      </c>
      <c r="I250" s="74"/>
      <c r="J250" s="74"/>
      <c r="K250" s="49">
        <f t="shared" si="38"/>
        <v>776837.68</v>
      </c>
      <c r="L250" s="49">
        <f t="shared" si="39"/>
        <v>700009.42</v>
      </c>
      <c r="M250" s="50">
        <f t="shared" si="24"/>
        <v>76828.26000000001</v>
      </c>
      <c r="N250" s="51">
        <v>207628.12</v>
      </c>
      <c r="O250" s="44"/>
      <c r="P250" s="52"/>
      <c r="Q250" s="44"/>
      <c r="R250" s="52"/>
      <c r="S250" s="52"/>
      <c r="T250" s="53">
        <v>22977.4</v>
      </c>
      <c r="U250" s="54"/>
      <c r="V250" s="55">
        <f t="shared" si="40"/>
        <v>22977.4</v>
      </c>
      <c r="W250" s="56">
        <v>35526</v>
      </c>
      <c r="X250" s="57">
        <f t="shared" si="41"/>
        <v>42294.19892910486</v>
      </c>
      <c r="Y250" s="58">
        <f t="shared" si="42"/>
        <v>12322.125888985081</v>
      </c>
      <c r="Z250" s="59">
        <v>193107.3</v>
      </c>
      <c r="AA250" s="60">
        <f t="shared" si="44"/>
        <v>168006.09353270422</v>
      </c>
      <c r="AB250" s="61"/>
      <c r="AC250" s="145">
        <v>153382.86</v>
      </c>
      <c r="AD250" s="63">
        <v>5702.340000000026</v>
      </c>
      <c r="AE250" s="64">
        <v>287758.77</v>
      </c>
      <c r="AF250" s="64"/>
      <c r="AG250" s="65">
        <v>45441.34</v>
      </c>
      <c r="AH250" s="65">
        <v>68600.98</v>
      </c>
      <c r="AI250" s="65">
        <v>5264.9216000000015</v>
      </c>
      <c r="AJ250" s="66"/>
      <c r="AK250" s="67">
        <f t="shared" si="37"/>
        <v>4003.33798001452</v>
      </c>
      <c r="AL250" s="56">
        <v>75939</v>
      </c>
      <c r="AM250" s="68">
        <f t="shared" si="43"/>
        <v>73108.50864949852</v>
      </c>
      <c r="AN250" s="56"/>
      <c r="AO250" s="68"/>
      <c r="AP250" s="109"/>
      <c r="AQ250" s="71">
        <f aca="true" t="shared" si="45" ref="AQ250:AQ257">(D250+F250)*2.45/31*29</f>
        <v>6224.896774193549</v>
      </c>
      <c r="AR250" s="72"/>
      <c r="AS250" s="72"/>
      <c r="AT250" s="44">
        <f t="shared" si="30"/>
        <v>1102715.8933545006</v>
      </c>
    </row>
    <row r="251" spans="1:46" s="73" customFormat="1" ht="17.25" customHeight="1">
      <c r="A251" s="41" t="s">
        <v>540</v>
      </c>
      <c r="B251" s="42" t="s">
        <v>541</v>
      </c>
      <c r="C251" s="43">
        <v>60</v>
      </c>
      <c r="D251" s="44">
        <v>2724.5</v>
      </c>
      <c r="E251" s="44"/>
      <c r="F251" s="44">
        <v>0</v>
      </c>
      <c r="G251" s="45">
        <v>808546.47</v>
      </c>
      <c r="H251" s="46">
        <v>683967.33</v>
      </c>
      <c r="I251" s="74"/>
      <c r="J251" s="74"/>
      <c r="K251" s="49">
        <f t="shared" si="38"/>
        <v>808546.47</v>
      </c>
      <c r="L251" s="49">
        <f t="shared" si="39"/>
        <v>683967.33</v>
      </c>
      <c r="M251" s="50">
        <f t="shared" si="24"/>
        <v>124579.14000000001</v>
      </c>
      <c r="N251" s="51">
        <v>205870.42</v>
      </c>
      <c r="O251" s="44"/>
      <c r="P251" s="52"/>
      <c r="Q251" s="44"/>
      <c r="R251" s="52"/>
      <c r="S251" s="52"/>
      <c r="T251" s="53">
        <v>23049.29</v>
      </c>
      <c r="U251" s="54"/>
      <c r="V251" s="55">
        <f t="shared" si="40"/>
        <v>23049.29</v>
      </c>
      <c r="W251" s="56">
        <v>35637.23</v>
      </c>
      <c r="X251" s="57">
        <f t="shared" si="41"/>
        <v>42426.61979683229</v>
      </c>
      <c r="Y251" s="58">
        <f t="shared" si="42"/>
        <v>12360.689243203185</v>
      </c>
      <c r="Z251" s="59">
        <v>193712.65</v>
      </c>
      <c r="AA251" s="60">
        <f t="shared" si="44"/>
        <v>153019.30311952083</v>
      </c>
      <c r="AB251" s="61"/>
      <c r="AC251" s="145">
        <v>144320.04</v>
      </c>
      <c r="AD251" s="63">
        <v>3265.5599999999977</v>
      </c>
      <c r="AE251" s="64">
        <v>321325.44</v>
      </c>
      <c r="AF251" s="64">
        <v>15762.1990972</v>
      </c>
      <c r="AG251" s="65">
        <v>49909.86</v>
      </c>
      <c r="AH251" s="65">
        <v>79085.15</v>
      </c>
      <c r="AI251" s="65">
        <v>8422.803200000002</v>
      </c>
      <c r="AJ251" s="66"/>
      <c r="AK251" s="67">
        <f t="shared" si="37"/>
        <v>4015.866835990265</v>
      </c>
      <c r="AL251" s="56">
        <v>76177.68</v>
      </c>
      <c r="AM251" s="68">
        <f t="shared" si="43"/>
        <v>73338.29227641567</v>
      </c>
      <c r="AN251" s="69">
        <v>24221.46</v>
      </c>
      <c r="AO251" s="70">
        <f>AN251*97.183145036/100</f>
        <v>23539.176601636726</v>
      </c>
      <c r="AP251" s="71"/>
      <c r="AQ251" s="71">
        <f t="shared" si="45"/>
        <v>6244.378225806452</v>
      </c>
      <c r="AR251" s="72"/>
      <c r="AS251" s="72"/>
      <c r="AT251" s="44">
        <f t="shared" si="30"/>
        <v>1165955.088396605</v>
      </c>
    </row>
    <row r="252" spans="1:46" s="73" customFormat="1" ht="17.25" customHeight="1">
      <c r="A252" s="41" t="s">
        <v>542</v>
      </c>
      <c r="B252" s="42" t="s">
        <v>543</v>
      </c>
      <c r="C252" s="43">
        <v>95</v>
      </c>
      <c r="D252" s="44">
        <v>4668</v>
      </c>
      <c r="E252" s="44"/>
      <c r="F252" s="44">
        <v>0</v>
      </c>
      <c r="G252" s="45">
        <v>1348277.53</v>
      </c>
      <c r="H252" s="46">
        <v>1146039.48</v>
      </c>
      <c r="I252" s="74"/>
      <c r="J252" s="74"/>
      <c r="K252" s="49">
        <f t="shared" si="38"/>
        <v>1348277.53</v>
      </c>
      <c r="L252" s="49">
        <f t="shared" si="39"/>
        <v>1146039.48</v>
      </c>
      <c r="M252" s="50">
        <f t="shared" si="24"/>
        <v>202238.05000000005</v>
      </c>
      <c r="N252" s="51">
        <v>374311.65</v>
      </c>
      <c r="O252" s="44"/>
      <c r="P252" s="52"/>
      <c r="Q252" s="44"/>
      <c r="R252" s="52"/>
      <c r="S252" s="52"/>
      <c r="T252" s="53">
        <v>39491.3</v>
      </c>
      <c r="U252" s="54"/>
      <c r="V252" s="55">
        <f t="shared" si="40"/>
        <v>39491.3</v>
      </c>
      <c r="W252" s="56">
        <v>61058.52</v>
      </c>
      <c r="X252" s="57">
        <f t="shared" si="41"/>
        <v>72691.02041312637</v>
      </c>
      <c r="Y252" s="58">
        <f t="shared" si="42"/>
        <v>21178.08676354284</v>
      </c>
      <c r="Z252" s="59">
        <v>331895.07</v>
      </c>
      <c r="AA252" s="60">
        <f t="shared" si="44"/>
        <v>297465.04702741024</v>
      </c>
      <c r="AB252" s="61"/>
      <c r="AC252" s="145">
        <v>253884.66</v>
      </c>
      <c r="AD252" s="63">
        <v>5988.540000000008</v>
      </c>
      <c r="AE252" s="64">
        <v>480964.89</v>
      </c>
      <c r="AF252" s="64"/>
      <c r="AG252" s="65">
        <v>87711.52</v>
      </c>
      <c r="AH252" s="65">
        <v>131148.58000000002</v>
      </c>
      <c r="AI252" s="65">
        <v>3624.0719999999856</v>
      </c>
      <c r="AJ252" s="66"/>
      <c r="AK252" s="67">
        <f t="shared" si="37"/>
        <v>6880.55290526796</v>
      </c>
      <c r="AL252" s="56">
        <v>130517.52</v>
      </c>
      <c r="AM252" s="68">
        <f t="shared" si="43"/>
        <v>125652.71125286211</v>
      </c>
      <c r="AN252" s="69"/>
      <c r="AO252" s="70"/>
      <c r="AP252" s="71"/>
      <c r="AQ252" s="71">
        <f t="shared" si="45"/>
        <v>10698.754838709678</v>
      </c>
      <c r="AR252" s="72"/>
      <c r="AS252" s="72"/>
      <c r="AT252" s="44">
        <f t="shared" si="30"/>
        <v>1911691.3852009194</v>
      </c>
    </row>
    <row r="253" spans="1:46" s="73" customFormat="1" ht="17.25" customHeight="1">
      <c r="A253" s="41" t="s">
        <v>544</v>
      </c>
      <c r="B253" s="42" t="s">
        <v>545</v>
      </c>
      <c r="C253" s="43">
        <v>64</v>
      </c>
      <c r="D253" s="44">
        <v>2558.7</v>
      </c>
      <c r="E253" s="44"/>
      <c r="F253" s="44">
        <v>112.7</v>
      </c>
      <c r="G253" s="45">
        <v>763415.59</v>
      </c>
      <c r="H253" s="46">
        <v>661027.32</v>
      </c>
      <c r="I253" s="74"/>
      <c r="J253" s="74"/>
      <c r="K253" s="49">
        <f t="shared" si="38"/>
        <v>763415.59</v>
      </c>
      <c r="L253" s="49">
        <f t="shared" si="39"/>
        <v>661027.32</v>
      </c>
      <c r="M253" s="50">
        <f t="shared" si="24"/>
        <v>102388.27000000002</v>
      </c>
      <c r="N253" s="51">
        <v>179893.77</v>
      </c>
      <c r="O253" s="44"/>
      <c r="P253" s="52"/>
      <c r="Q253" s="44"/>
      <c r="R253" s="52"/>
      <c r="S253" s="52"/>
      <c r="T253" s="53">
        <v>21646.58</v>
      </c>
      <c r="U253" s="54"/>
      <c r="V253" s="55">
        <f t="shared" si="40"/>
        <v>21646.58</v>
      </c>
      <c r="W253" s="56">
        <v>33468.59</v>
      </c>
      <c r="X253" s="57">
        <f t="shared" si="41"/>
        <v>39844.82360346364</v>
      </c>
      <c r="Y253" s="58">
        <f t="shared" si="42"/>
        <v>11608.476992690032</v>
      </c>
      <c r="Z253" s="59">
        <v>181923.83</v>
      </c>
      <c r="AA253" s="60">
        <f t="shared" si="44"/>
        <v>140481.45223416097</v>
      </c>
      <c r="AB253" s="61"/>
      <c r="AC253" s="145">
        <v>141787.94999999998</v>
      </c>
      <c r="AD253" s="63">
        <v>1087.5500000000175</v>
      </c>
      <c r="AE253" s="64">
        <v>473977.72</v>
      </c>
      <c r="AF253" s="64"/>
      <c r="AG253" s="65">
        <v>71099.21</v>
      </c>
      <c r="AH253" s="65">
        <v>70616.83</v>
      </c>
      <c r="AI253" s="65">
        <v>28112.449999999983</v>
      </c>
      <c r="AJ253" s="66"/>
      <c r="AK253" s="67">
        <f t="shared" si="37"/>
        <v>3771.480445310439</v>
      </c>
      <c r="AL253" s="56">
        <v>71541.47</v>
      </c>
      <c r="AM253" s="68">
        <f t="shared" si="43"/>
        <v>68874.88876983945</v>
      </c>
      <c r="AN253" s="69"/>
      <c r="AO253" s="70"/>
      <c r="AP253" s="71"/>
      <c r="AQ253" s="71">
        <f t="shared" si="45"/>
        <v>6122.676451612902</v>
      </c>
      <c r="AR253" s="72"/>
      <c r="AS253" s="72">
        <v>1471.15</v>
      </c>
      <c r="AT253" s="44">
        <f t="shared" si="30"/>
        <v>1260397.0084970775</v>
      </c>
    </row>
    <row r="254" spans="1:46" s="73" customFormat="1" ht="17.25" customHeight="1">
      <c r="A254" s="41" t="s">
        <v>546</v>
      </c>
      <c r="B254" s="42" t="s">
        <v>547</v>
      </c>
      <c r="C254" s="43">
        <v>60</v>
      </c>
      <c r="D254" s="44">
        <v>2710.4</v>
      </c>
      <c r="E254" s="44"/>
      <c r="F254" s="44">
        <v>0</v>
      </c>
      <c r="G254" s="45">
        <v>749250.04</v>
      </c>
      <c r="H254" s="46">
        <v>679297.82</v>
      </c>
      <c r="I254" s="74"/>
      <c r="J254" s="74"/>
      <c r="K254" s="49">
        <f t="shared" si="38"/>
        <v>749250.04</v>
      </c>
      <c r="L254" s="49">
        <f t="shared" si="39"/>
        <v>679297.82</v>
      </c>
      <c r="M254" s="50">
        <f t="shared" si="24"/>
        <v>69952.22000000009</v>
      </c>
      <c r="N254" s="51">
        <v>133102.57</v>
      </c>
      <c r="O254" s="44"/>
      <c r="P254" s="52"/>
      <c r="Q254" s="44"/>
      <c r="R254" s="52"/>
      <c r="S254" s="52"/>
      <c r="T254" s="53">
        <v>22930.01</v>
      </c>
      <c r="U254" s="54"/>
      <c r="V254" s="55">
        <f t="shared" si="40"/>
        <v>22930.01</v>
      </c>
      <c r="W254" s="56">
        <v>35452.32</v>
      </c>
      <c r="X254" s="57">
        <f t="shared" si="41"/>
        <v>42206.481860560794</v>
      </c>
      <c r="Y254" s="58">
        <f t="shared" si="42"/>
        <v>12296.719443853153</v>
      </c>
      <c r="Z254" s="59">
        <v>192709.66</v>
      </c>
      <c r="AA254" s="60">
        <f t="shared" si="44"/>
        <v>150004.82577682997</v>
      </c>
      <c r="AB254" s="61"/>
      <c r="AC254" s="145">
        <v>135666.26</v>
      </c>
      <c r="AD254" s="63">
        <v>6798.540000000008</v>
      </c>
      <c r="AE254" s="64">
        <v>261766.16</v>
      </c>
      <c r="AF254" s="64">
        <v>11335.129703999999</v>
      </c>
      <c r="AG254" s="65">
        <v>43415.99</v>
      </c>
      <c r="AH254" s="65">
        <v>61804.16</v>
      </c>
      <c r="AI254" s="65">
        <v>11530.9332</v>
      </c>
      <c r="AJ254" s="66"/>
      <c r="AK254" s="67">
        <f t="shared" si="37"/>
        <v>3995.083674901088</v>
      </c>
      <c r="AL254" s="56">
        <v>75783</v>
      </c>
      <c r="AM254" s="68">
        <f t="shared" si="43"/>
        <v>72958.32327242846</v>
      </c>
      <c r="AN254" s="56"/>
      <c r="AO254" s="68"/>
      <c r="AP254" s="109"/>
      <c r="AQ254" s="71">
        <f t="shared" si="45"/>
        <v>6212.061935483871</v>
      </c>
      <c r="AR254" s="72"/>
      <c r="AS254" s="72"/>
      <c r="AT254" s="44">
        <f t="shared" si="30"/>
        <v>976023.2488680573</v>
      </c>
    </row>
    <row r="255" spans="1:46" s="73" customFormat="1" ht="17.25" customHeight="1">
      <c r="A255" s="41" t="s">
        <v>548</v>
      </c>
      <c r="B255" s="42" t="s">
        <v>549</v>
      </c>
      <c r="C255" s="43">
        <v>60</v>
      </c>
      <c r="D255" s="44">
        <v>2746.9</v>
      </c>
      <c r="E255" s="44"/>
      <c r="F255" s="44">
        <v>0</v>
      </c>
      <c r="G255" s="45">
        <v>801844.66</v>
      </c>
      <c r="H255" s="46">
        <v>684703.22</v>
      </c>
      <c r="I255" s="74"/>
      <c r="J255" s="74"/>
      <c r="K255" s="49">
        <f t="shared" si="38"/>
        <v>801844.66</v>
      </c>
      <c r="L255" s="49">
        <f t="shared" si="39"/>
        <v>684703.22</v>
      </c>
      <c r="M255" s="50">
        <f t="shared" si="24"/>
        <v>117141.44000000006</v>
      </c>
      <c r="N255" s="51">
        <v>95889.05</v>
      </c>
      <c r="O255" s="44"/>
      <c r="P255" s="52"/>
      <c r="Q255" s="44"/>
      <c r="R255" s="52"/>
      <c r="S255" s="52"/>
      <c r="T255" s="54">
        <v>23238.89</v>
      </c>
      <c r="U255" s="54"/>
      <c r="V255" s="55">
        <f t="shared" si="40"/>
        <v>23238.89</v>
      </c>
      <c r="W255" s="56">
        <v>47644.19</v>
      </c>
      <c r="X255" s="57">
        <f t="shared" si="41"/>
        <v>56721.07328931116</v>
      </c>
      <c r="Y255" s="58">
        <f t="shared" si="42"/>
        <v>12462.315023730898</v>
      </c>
      <c r="Z255" s="59">
        <v>138004.39</v>
      </c>
      <c r="AA255" s="60">
        <f t="shared" si="44"/>
        <v>118541.68807536524</v>
      </c>
      <c r="AB255" s="61"/>
      <c r="AC255" s="145">
        <v>155913.09999999998</v>
      </c>
      <c r="AD255" s="63">
        <v>5717.700000000041</v>
      </c>
      <c r="AE255" s="64">
        <v>294498.48</v>
      </c>
      <c r="AF255" s="64"/>
      <c r="AG255" s="147">
        <v>75300.84</v>
      </c>
      <c r="AH255" s="65">
        <v>93988.22</v>
      </c>
      <c r="AI255" s="148">
        <v>2548.167359999992</v>
      </c>
      <c r="AJ255" s="66"/>
      <c r="AK255" s="67">
        <f t="shared" si="37"/>
        <v>4048.8840564439934</v>
      </c>
      <c r="AL255" s="56">
        <v>76771.08</v>
      </c>
      <c r="AM255" s="68">
        <f t="shared" si="43"/>
        <v>73909.57434534749</v>
      </c>
      <c r="AN255" s="56"/>
      <c r="AO255" s="68"/>
      <c r="AP255" s="109"/>
      <c r="AQ255" s="71">
        <f t="shared" si="45"/>
        <v>6295.717580645162</v>
      </c>
      <c r="AR255" s="72"/>
      <c r="AS255" s="72"/>
      <c r="AT255" s="44">
        <f t="shared" si="30"/>
        <v>1019073.6997308439</v>
      </c>
    </row>
    <row r="256" spans="1:46" s="73" customFormat="1" ht="17.25" customHeight="1">
      <c r="A256" s="41" t="s">
        <v>550</v>
      </c>
      <c r="B256" s="42" t="s">
        <v>551</v>
      </c>
      <c r="C256" s="43">
        <v>60</v>
      </c>
      <c r="D256" s="44">
        <v>2702.5</v>
      </c>
      <c r="E256" s="44"/>
      <c r="F256" s="44">
        <v>0</v>
      </c>
      <c r="G256" s="45">
        <v>749613.35</v>
      </c>
      <c r="H256" s="46">
        <v>692037.67</v>
      </c>
      <c r="I256" s="74"/>
      <c r="J256" s="74"/>
      <c r="K256" s="49">
        <f t="shared" si="38"/>
        <v>749613.35</v>
      </c>
      <c r="L256" s="49">
        <f t="shared" si="39"/>
        <v>692037.67</v>
      </c>
      <c r="M256" s="50">
        <f t="shared" si="24"/>
        <v>57575.679999999935</v>
      </c>
      <c r="N256" s="51">
        <v>181816.92</v>
      </c>
      <c r="O256" s="44"/>
      <c r="P256" s="52"/>
      <c r="Q256" s="44"/>
      <c r="R256" s="52"/>
      <c r="S256" s="52"/>
      <c r="T256" s="53">
        <v>22863.15</v>
      </c>
      <c r="U256" s="54"/>
      <c r="V256" s="55">
        <f t="shared" si="40"/>
        <v>22863.15</v>
      </c>
      <c r="W256" s="56">
        <v>35350.2</v>
      </c>
      <c r="X256" s="57">
        <f t="shared" si="41"/>
        <v>42084.906575005414</v>
      </c>
      <c r="Y256" s="58">
        <f t="shared" si="42"/>
        <v>12260.878208756327</v>
      </c>
      <c r="Z256" s="59">
        <v>192148.06</v>
      </c>
      <c r="AA256" s="60">
        <f t="shared" si="44"/>
        <v>132601.61339372955</v>
      </c>
      <c r="AB256" s="61"/>
      <c r="AC256" s="145">
        <v>139153.43</v>
      </c>
      <c r="AD256" s="63">
        <v>84.97000000000116</v>
      </c>
      <c r="AE256" s="64">
        <v>286731.58999999997</v>
      </c>
      <c r="AF256" s="64">
        <v>31727.291688800004</v>
      </c>
      <c r="AG256" s="65">
        <v>41898.049999999996</v>
      </c>
      <c r="AH256" s="65">
        <v>61678.66</v>
      </c>
      <c r="AI256" s="65">
        <v>15754.995139999999</v>
      </c>
      <c r="AJ256" s="66"/>
      <c r="AK256" s="67">
        <f t="shared" si="37"/>
        <v>3983.439208758925</v>
      </c>
      <c r="AL256" s="56">
        <v>75562.2</v>
      </c>
      <c r="AM256" s="68">
        <f t="shared" si="43"/>
        <v>72745.75320026779</v>
      </c>
      <c r="AN256" s="56"/>
      <c r="AO256" s="68"/>
      <c r="AP256" s="109"/>
      <c r="AQ256" s="71">
        <f t="shared" si="45"/>
        <v>6193.955645161292</v>
      </c>
      <c r="AR256" s="72"/>
      <c r="AS256" s="72"/>
      <c r="AT256" s="44">
        <f t="shared" si="30"/>
        <v>1051579.6030604793</v>
      </c>
    </row>
    <row r="257" spans="1:46" s="73" customFormat="1" ht="17.25" customHeight="1">
      <c r="A257" s="41" t="s">
        <v>552</v>
      </c>
      <c r="B257" s="42" t="s">
        <v>553</v>
      </c>
      <c r="C257" s="43">
        <v>60</v>
      </c>
      <c r="D257" s="44">
        <v>2739</v>
      </c>
      <c r="E257" s="44"/>
      <c r="F257" s="44">
        <v>0</v>
      </c>
      <c r="G257" s="45">
        <v>809156.18</v>
      </c>
      <c r="H257" s="46">
        <v>731392.83</v>
      </c>
      <c r="I257" s="74"/>
      <c r="J257" s="74"/>
      <c r="K257" s="49">
        <f t="shared" si="38"/>
        <v>809156.18</v>
      </c>
      <c r="L257" s="49">
        <f t="shared" si="39"/>
        <v>731392.83</v>
      </c>
      <c r="M257" s="50">
        <f t="shared" si="24"/>
        <v>77763.3500000001</v>
      </c>
      <c r="N257" s="51">
        <v>183268.84</v>
      </c>
      <c r="O257" s="44"/>
      <c r="P257" s="52"/>
      <c r="Q257" s="44"/>
      <c r="R257" s="52"/>
      <c r="S257" s="52"/>
      <c r="T257" s="53">
        <v>23171.95</v>
      </c>
      <c r="U257" s="54"/>
      <c r="V257" s="55">
        <f t="shared" si="40"/>
        <v>23171.95</v>
      </c>
      <c r="W257" s="56">
        <v>35826.6</v>
      </c>
      <c r="X257" s="57">
        <f t="shared" si="41"/>
        <v>42652.067425363624</v>
      </c>
      <c r="Y257" s="58">
        <f t="shared" si="42"/>
        <v>12426.473788634072</v>
      </c>
      <c r="Z257" s="59">
        <v>194742.75</v>
      </c>
      <c r="AA257" s="60">
        <f t="shared" si="44"/>
        <v>139827.549625197</v>
      </c>
      <c r="AB257" s="61"/>
      <c r="AC257" s="145">
        <v>156498.72</v>
      </c>
      <c r="AD257" s="63">
        <v>2630.8800000000047</v>
      </c>
      <c r="AE257" s="64">
        <v>324442.1</v>
      </c>
      <c r="AF257" s="64">
        <v>29120.053166399997</v>
      </c>
      <c r="AG257" s="65">
        <v>53801.3</v>
      </c>
      <c r="AH257" s="65">
        <v>85129.46</v>
      </c>
      <c r="AI257" s="65">
        <v>10695.559999999998</v>
      </c>
      <c r="AJ257" s="66"/>
      <c r="AK257" s="67">
        <f t="shared" si="37"/>
        <v>4037.23959030183</v>
      </c>
      <c r="AL257" s="56">
        <v>76582.2</v>
      </c>
      <c r="AM257" s="68">
        <f t="shared" si="43"/>
        <v>73727.7345118796</v>
      </c>
      <c r="AN257" s="56"/>
      <c r="AO257" s="68"/>
      <c r="AP257" s="109"/>
      <c r="AQ257" s="71">
        <f t="shared" si="45"/>
        <v>6277.61129032258</v>
      </c>
      <c r="AR257" s="72"/>
      <c r="AS257" s="72"/>
      <c r="AT257" s="44">
        <f t="shared" si="30"/>
        <v>1147707.5393980986</v>
      </c>
    </row>
    <row r="258" spans="1:46" s="73" customFormat="1" ht="17.25" customHeight="1">
      <c r="A258" s="41" t="s">
        <v>554</v>
      </c>
      <c r="B258" s="111" t="s">
        <v>555</v>
      </c>
      <c r="C258" s="43">
        <v>10</v>
      </c>
      <c r="D258" s="44">
        <v>329.9</v>
      </c>
      <c r="E258" s="44"/>
      <c r="F258" s="44">
        <v>0</v>
      </c>
      <c r="G258" s="45">
        <v>42320.07</v>
      </c>
      <c r="H258" s="46">
        <v>42041.72</v>
      </c>
      <c r="I258" s="74"/>
      <c r="J258" s="74"/>
      <c r="K258" s="49">
        <f t="shared" si="38"/>
        <v>42320.07</v>
      </c>
      <c r="L258" s="49">
        <f t="shared" si="39"/>
        <v>42041.72</v>
      </c>
      <c r="M258" s="50">
        <f t="shared" si="24"/>
        <v>278.34999999999854</v>
      </c>
      <c r="N258" s="51">
        <v>36266.93</v>
      </c>
      <c r="O258" s="44"/>
      <c r="P258" s="52"/>
      <c r="Q258" s="44"/>
      <c r="R258" s="52"/>
      <c r="S258" s="52"/>
      <c r="T258" s="53">
        <v>2790.97</v>
      </c>
      <c r="U258" s="54"/>
      <c r="V258" s="55">
        <f t="shared" si="40"/>
        <v>2790.97</v>
      </c>
      <c r="W258" s="56">
        <v>4315.08</v>
      </c>
      <c r="X258" s="57">
        <f t="shared" si="41"/>
        <v>5137.162976833918</v>
      </c>
      <c r="Y258" s="58">
        <f t="shared" si="42"/>
        <v>1496.711830182687</v>
      </c>
      <c r="Z258" s="59">
        <v>9204.26</v>
      </c>
      <c r="AA258" s="60">
        <f t="shared" si="44"/>
        <v>8222.202062879558</v>
      </c>
      <c r="AB258" s="61"/>
      <c r="AC258" s="63"/>
      <c r="AD258" s="63"/>
      <c r="AE258" s="64"/>
      <c r="AF258" s="64"/>
      <c r="AG258" s="65"/>
      <c r="AH258" s="65"/>
      <c r="AI258" s="65"/>
      <c r="AJ258" s="66"/>
      <c r="AK258" s="67">
        <f t="shared" si="37"/>
        <v>486.26701016450295</v>
      </c>
      <c r="AL258" s="56">
        <v>9224.04</v>
      </c>
      <c r="AM258" s="68">
        <f t="shared" si="43"/>
        <v>8880.230291725204</v>
      </c>
      <c r="AN258" s="56"/>
      <c r="AO258" s="68"/>
      <c r="AP258" s="109"/>
      <c r="AQ258" s="109"/>
      <c r="AR258" s="114"/>
      <c r="AS258" s="114"/>
      <c r="AT258" s="44">
        <f t="shared" si="30"/>
        <v>63280.47417178587</v>
      </c>
    </row>
    <row r="259" spans="1:46" s="73" customFormat="1" ht="17.25" customHeight="1">
      <c r="A259" s="41" t="s">
        <v>556</v>
      </c>
      <c r="B259" s="111" t="s">
        <v>557</v>
      </c>
      <c r="C259" s="43">
        <v>16</v>
      </c>
      <c r="D259" s="44">
        <v>533.6</v>
      </c>
      <c r="E259" s="44"/>
      <c r="F259" s="44">
        <v>0</v>
      </c>
      <c r="G259" s="45">
        <v>68450.52</v>
      </c>
      <c r="H259" s="46">
        <v>61897.08</v>
      </c>
      <c r="I259" s="74"/>
      <c r="J259" s="74"/>
      <c r="K259" s="49">
        <f t="shared" si="38"/>
        <v>68450.52</v>
      </c>
      <c r="L259" s="49">
        <f t="shared" si="39"/>
        <v>61897.08</v>
      </c>
      <c r="M259" s="50">
        <f t="shared" si="24"/>
        <v>6553.440000000002</v>
      </c>
      <c r="N259" s="51">
        <v>79998.28</v>
      </c>
      <c r="O259" s="44"/>
      <c r="P259" s="52"/>
      <c r="Q259" s="44"/>
      <c r="R259" s="52"/>
      <c r="S259" s="52"/>
      <c r="T259" s="53">
        <v>4514.27</v>
      </c>
      <c r="U259" s="54"/>
      <c r="V259" s="55">
        <f t="shared" si="40"/>
        <v>4514.27</v>
      </c>
      <c r="W259" s="56">
        <v>6979.56</v>
      </c>
      <c r="X259" s="57">
        <f t="shared" si="41"/>
        <v>8309.263611935572</v>
      </c>
      <c r="Y259" s="58">
        <f t="shared" si="42"/>
        <v>2420.8712718565685</v>
      </c>
      <c r="Z259" s="59">
        <v>14887.57</v>
      </c>
      <c r="AA259" s="60">
        <f t="shared" si="44"/>
        <v>13299.127935928835</v>
      </c>
      <c r="AB259" s="61"/>
      <c r="AC259" s="63"/>
      <c r="AD259" s="63"/>
      <c r="AE259" s="64"/>
      <c r="AF259" s="64"/>
      <c r="AG259" s="65"/>
      <c r="AH259" s="65"/>
      <c r="AI259" s="65"/>
      <c r="AJ259" s="66"/>
      <c r="AK259" s="67">
        <f t="shared" si="37"/>
        <v>786.517358665592</v>
      </c>
      <c r="AL259" s="56">
        <v>14919.6</v>
      </c>
      <c r="AM259" s="68">
        <f t="shared" si="43"/>
        <v>14363.498408552365</v>
      </c>
      <c r="AN259" s="56"/>
      <c r="AO259" s="68"/>
      <c r="AP259" s="109"/>
      <c r="AQ259" s="109"/>
      <c r="AR259" s="114"/>
      <c r="AS259" s="114"/>
      <c r="AT259" s="44">
        <f t="shared" si="30"/>
        <v>123691.82858693892</v>
      </c>
    </row>
    <row r="260" spans="1:46" s="73" customFormat="1" ht="17.25" customHeight="1">
      <c r="A260" s="41" t="s">
        <v>558</v>
      </c>
      <c r="B260" s="42" t="s">
        <v>559</v>
      </c>
      <c r="C260" s="43">
        <v>60</v>
      </c>
      <c r="D260" s="44">
        <v>2525.7</v>
      </c>
      <c r="E260" s="44"/>
      <c r="F260" s="44">
        <v>0</v>
      </c>
      <c r="G260" s="45">
        <v>814555.98</v>
      </c>
      <c r="H260" s="46">
        <v>705108.24</v>
      </c>
      <c r="I260" s="74"/>
      <c r="J260" s="74"/>
      <c r="K260" s="49">
        <f t="shared" si="38"/>
        <v>814555.98</v>
      </c>
      <c r="L260" s="49">
        <f t="shared" si="39"/>
        <v>705108.24</v>
      </c>
      <c r="M260" s="50">
        <f t="shared" si="24"/>
        <v>109447.73999999999</v>
      </c>
      <c r="N260" s="51">
        <v>101595.05</v>
      </c>
      <c r="O260" s="44"/>
      <c r="P260" s="52"/>
      <c r="Q260" s="44"/>
      <c r="R260" s="52"/>
      <c r="S260" s="52"/>
      <c r="T260" s="53">
        <v>21367.42</v>
      </c>
      <c r="U260" s="54"/>
      <c r="V260" s="55">
        <f t="shared" si="40"/>
        <v>21367.42</v>
      </c>
      <c r="W260" s="56">
        <v>33036.72</v>
      </c>
      <c r="X260" s="57">
        <f t="shared" si="41"/>
        <v>39330.67633972688</v>
      </c>
      <c r="Y260" s="58">
        <f t="shared" si="42"/>
        <v>11458.760441019742</v>
      </c>
      <c r="Z260" s="59">
        <v>179577.65</v>
      </c>
      <c r="AA260" s="60">
        <f t="shared" si="44"/>
        <v>111069.86733749538</v>
      </c>
      <c r="AB260" s="61"/>
      <c r="AC260" s="145">
        <v>127187.43</v>
      </c>
      <c r="AD260" s="63">
        <v>16901.670000000013</v>
      </c>
      <c r="AE260" s="64">
        <v>236062.29</v>
      </c>
      <c r="AF260" s="64"/>
      <c r="AG260" s="65">
        <v>87771.47</v>
      </c>
      <c r="AH260" s="65">
        <v>87382.93</v>
      </c>
      <c r="AI260" s="65">
        <v>41185.86679999999</v>
      </c>
      <c r="AJ260" s="66"/>
      <c r="AK260" s="67">
        <f t="shared" si="37"/>
        <v>3722.839004463429</v>
      </c>
      <c r="AL260" s="56">
        <v>70618.92</v>
      </c>
      <c r="AM260" s="68">
        <f t="shared" si="43"/>
        <v>67986.72518255762</v>
      </c>
      <c r="AN260" s="56">
        <v>38492.4</v>
      </c>
      <c r="AO260" s="70">
        <f>AN260*97.183145036/100</f>
        <v>37408.12491983727</v>
      </c>
      <c r="AP260" s="71"/>
      <c r="AQ260" s="71">
        <f>(D260+F260)*2.45/31*29</f>
        <v>5788.741451612904</v>
      </c>
      <c r="AR260" s="72"/>
      <c r="AS260" s="72"/>
      <c r="AT260" s="44">
        <f t="shared" si="30"/>
        <v>996219.861476713</v>
      </c>
    </row>
    <row r="261" spans="1:46" s="73" customFormat="1" ht="17.25" customHeight="1">
      <c r="A261" s="41" t="s">
        <v>560</v>
      </c>
      <c r="B261" s="42" t="s">
        <v>561</v>
      </c>
      <c r="C261" s="43">
        <v>60</v>
      </c>
      <c r="D261" s="44">
        <v>2551</v>
      </c>
      <c r="E261" s="44"/>
      <c r="F261" s="44">
        <v>0</v>
      </c>
      <c r="G261" s="45">
        <v>785083.14</v>
      </c>
      <c r="H261" s="46">
        <v>688144.79</v>
      </c>
      <c r="I261" s="74"/>
      <c r="J261" s="74"/>
      <c r="K261" s="49">
        <f aca="true" t="shared" si="46" ref="K261:K269">G261+I261</f>
        <v>785083.14</v>
      </c>
      <c r="L261" s="49">
        <f aca="true" t="shared" si="47" ref="L261:L269">H261+J261</f>
        <v>688144.79</v>
      </c>
      <c r="M261" s="50">
        <f t="shared" si="24"/>
        <v>96938.34999999998</v>
      </c>
      <c r="N261" s="51">
        <v>617512.13</v>
      </c>
      <c r="O261" s="44"/>
      <c r="P261" s="52"/>
      <c r="Q261" s="44"/>
      <c r="R261" s="52"/>
      <c r="S261" s="52"/>
      <c r="T261" s="53">
        <v>21581.38</v>
      </c>
      <c r="U261" s="54"/>
      <c r="V261" s="55">
        <f aca="true" t="shared" si="48" ref="V261:V269">T261</f>
        <v>21581.38</v>
      </c>
      <c r="W261" s="56">
        <v>33367.56</v>
      </c>
      <c r="X261" s="57">
        <f>W261*119.051395961/100</f>
        <v>39724.545978124246</v>
      </c>
      <c r="Y261" s="58">
        <f aca="true" t="shared" si="49" ref="Y261:Y269">D261*4.53686520213</f>
        <v>11573.54313063363</v>
      </c>
      <c r="Z261" s="59">
        <v>181377.02</v>
      </c>
      <c r="AA261" s="60">
        <f t="shared" si="44"/>
        <v>152821.73994741126</v>
      </c>
      <c r="AB261" s="61"/>
      <c r="AC261" s="145">
        <v>113388.72</v>
      </c>
      <c r="AD261" s="63">
        <v>8034.180000000008</v>
      </c>
      <c r="AE261" s="64">
        <v>194218.87</v>
      </c>
      <c r="AF261" s="64"/>
      <c r="AG261" s="65">
        <v>77941.01</v>
      </c>
      <c r="AH261" s="65">
        <v>77432.42</v>
      </c>
      <c r="AI261" s="65">
        <v>7545.964399999997</v>
      </c>
      <c r="AJ261" s="66"/>
      <c r="AK261" s="67">
        <f t="shared" si="37"/>
        <v>3760.1307757794702</v>
      </c>
      <c r="AL261" s="56">
        <v>71327.04</v>
      </c>
      <c r="AM261" s="68">
        <f>AL261*96.272677609/100</f>
        <v>68668.45126724248</v>
      </c>
      <c r="AN261" s="56">
        <v>38877.36</v>
      </c>
      <c r="AO261" s="70">
        <f>AN261*97.183145036/100</f>
        <v>37782.24115496785</v>
      </c>
      <c r="AP261" s="71"/>
      <c r="AQ261" s="71">
        <f>(D261+F261)*2.45/31*29</f>
        <v>5846.727419354839</v>
      </c>
      <c r="AR261" s="72"/>
      <c r="AS261" s="72">
        <v>2942.3</v>
      </c>
      <c r="AT261" s="44">
        <f t="shared" si="30"/>
        <v>1440774.3540735138</v>
      </c>
    </row>
    <row r="262" spans="1:46" s="73" customFormat="1" ht="17.25" customHeight="1">
      <c r="A262" s="41" t="s">
        <v>562</v>
      </c>
      <c r="B262" s="111" t="s">
        <v>563</v>
      </c>
      <c r="C262" s="43">
        <v>16</v>
      </c>
      <c r="D262" s="44">
        <v>535.8</v>
      </c>
      <c r="E262" s="44"/>
      <c r="F262" s="44">
        <v>0</v>
      </c>
      <c r="G262" s="45">
        <v>68733.46</v>
      </c>
      <c r="H262" s="46">
        <v>57151.32</v>
      </c>
      <c r="I262" s="74"/>
      <c r="J262" s="74"/>
      <c r="K262" s="49">
        <f t="shared" si="46"/>
        <v>68733.46</v>
      </c>
      <c r="L262" s="49">
        <f t="shared" si="47"/>
        <v>57151.32</v>
      </c>
      <c r="M262" s="50">
        <f t="shared" si="24"/>
        <v>11582.140000000007</v>
      </c>
      <c r="N262" s="51">
        <v>55145.94</v>
      </c>
      <c r="O262" s="44"/>
      <c r="P262" s="52"/>
      <c r="Q262" s="44"/>
      <c r="R262" s="52"/>
      <c r="S262" s="52"/>
      <c r="T262" s="53">
        <v>4532.86</v>
      </c>
      <c r="U262" s="54"/>
      <c r="V262" s="55">
        <f t="shared" si="48"/>
        <v>4532.86</v>
      </c>
      <c r="W262" s="56">
        <v>7008.6</v>
      </c>
      <c r="X262" s="57">
        <f>W262*119.051395961/100</f>
        <v>8343.836137322645</v>
      </c>
      <c r="Y262" s="58">
        <f t="shared" si="49"/>
        <v>2430.852375301254</v>
      </c>
      <c r="Z262" s="59">
        <v>14949.12</v>
      </c>
      <c r="AA262" s="60">
        <f t="shared" si="44"/>
        <v>13354.119249546275</v>
      </c>
      <c r="AB262" s="61"/>
      <c r="AC262" s="63"/>
      <c r="AD262" s="63"/>
      <c r="AE262" s="64"/>
      <c r="AF262" s="64"/>
      <c r="AG262" s="65"/>
      <c r="AH262" s="65"/>
      <c r="AI262" s="65"/>
      <c r="AJ262" s="66"/>
      <c r="AK262" s="67">
        <f t="shared" si="37"/>
        <v>789.7601213887259</v>
      </c>
      <c r="AL262" s="56">
        <v>14981.28</v>
      </c>
      <c r="AM262" s="68">
        <f>AL262*96.272677609/100</f>
        <v>14422.879396101594</v>
      </c>
      <c r="AN262" s="69"/>
      <c r="AO262" s="70"/>
      <c r="AP262" s="71"/>
      <c r="AQ262" s="71"/>
      <c r="AR262" s="72"/>
      <c r="AS262" s="72"/>
      <c r="AT262" s="44">
        <f t="shared" si="30"/>
        <v>99020.2472796605</v>
      </c>
    </row>
    <row r="263" spans="1:46" s="73" customFormat="1" ht="17.25" customHeight="1">
      <c r="A263" s="41" t="s">
        <v>564</v>
      </c>
      <c r="B263" s="111" t="s">
        <v>565</v>
      </c>
      <c r="C263" s="43">
        <v>16</v>
      </c>
      <c r="D263" s="44">
        <v>534.7</v>
      </c>
      <c r="E263" s="44"/>
      <c r="F263" s="44">
        <v>0</v>
      </c>
      <c r="G263" s="45">
        <v>68591.55</v>
      </c>
      <c r="H263" s="46">
        <v>67519.04</v>
      </c>
      <c r="I263" s="74"/>
      <c r="J263" s="74"/>
      <c r="K263" s="49">
        <f t="shared" si="46"/>
        <v>68591.55</v>
      </c>
      <c r="L263" s="49">
        <f t="shared" si="47"/>
        <v>67519.04</v>
      </c>
      <c r="M263" s="50">
        <f t="shared" si="24"/>
        <v>1072.5100000000093</v>
      </c>
      <c r="N263" s="51">
        <v>43758.32</v>
      </c>
      <c r="O263" s="44"/>
      <c r="P263" s="52"/>
      <c r="Q263" s="44"/>
      <c r="R263" s="52"/>
      <c r="S263" s="52"/>
      <c r="T263" s="53">
        <v>4523.58</v>
      </c>
      <c r="U263" s="54"/>
      <c r="V263" s="55">
        <f t="shared" si="48"/>
        <v>4523.58</v>
      </c>
      <c r="W263" s="56">
        <v>6993.84</v>
      </c>
      <c r="X263" s="57">
        <f>W263*119.051395961/100</f>
        <v>8326.264151278803</v>
      </c>
      <c r="Y263" s="58">
        <f t="shared" si="49"/>
        <v>2425.8618235789113</v>
      </c>
      <c r="Z263" s="59">
        <v>14918.13</v>
      </c>
      <c r="AA263" s="60">
        <f t="shared" si="44"/>
        <v>13326.420819754647</v>
      </c>
      <c r="AB263" s="61"/>
      <c r="AC263" s="63"/>
      <c r="AD263" s="63"/>
      <c r="AE263" s="64"/>
      <c r="AF263" s="64"/>
      <c r="AG263" s="65"/>
      <c r="AH263" s="65"/>
      <c r="AI263" s="65"/>
      <c r="AJ263" s="66"/>
      <c r="AK263" s="67">
        <f t="shared" si="37"/>
        <v>788.1387400271591</v>
      </c>
      <c r="AL263" s="56">
        <v>14950.2</v>
      </c>
      <c r="AM263" s="68">
        <f>AL263*96.272677609/100</f>
        <v>14392.95784790072</v>
      </c>
      <c r="AN263" s="69"/>
      <c r="AO263" s="70"/>
      <c r="AP263" s="71"/>
      <c r="AQ263" s="71"/>
      <c r="AR263" s="72"/>
      <c r="AS263" s="72"/>
      <c r="AT263" s="44">
        <f t="shared" si="30"/>
        <v>87541.54338254024</v>
      </c>
    </row>
    <row r="264" spans="1:46" s="73" customFormat="1" ht="17.25" customHeight="1">
      <c r="A264" s="41" t="s">
        <v>566</v>
      </c>
      <c r="B264" s="111" t="s">
        <v>567</v>
      </c>
      <c r="C264" s="43">
        <v>101</v>
      </c>
      <c r="D264" s="44">
        <v>1711.5</v>
      </c>
      <c r="E264" s="44"/>
      <c r="F264" s="44">
        <v>404</v>
      </c>
      <c r="G264" s="45">
        <v>221378.86</v>
      </c>
      <c r="H264" s="46">
        <v>217129.53</v>
      </c>
      <c r="I264" s="74"/>
      <c r="J264" s="74"/>
      <c r="K264" s="49">
        <f t="shared" si="46"/>
        <v>221378.86</v>
      </c>
      <c r="L264" s="49">
        <f t="shared" si="47"/>
        <v>217129.53</v>
      </c>
      <c r="M264" s="50">
        <f t="shared" si="24"/>
        <v>4249.329999999987</v>
      </c>
      <c r="N264" s="51">
        <v>170328.44</v>
      </c>
      <c r="O264" s="44"/>
      <c r="P264" s="52"/>
      <c r="Q264" s="44"/>
      <c r="R264" s="52"/>
      <c r="S264" s="52"/>
      <c r="T264" s="53">
        <v>14599.84</v>
      </c>
      <c r="U264" s="54"/>
      <c r="V264" s="55">
        <f t="shared" si="48"/>
        <v>14599.84</v>
      </c>
      <c r="W264" s="56">
        <v>22572.92</v>
      </c>
      <c r="X264" s="57">
        <f>W264*119.051395961/100</f>
        <v>26873.376369159756</v>
      </c>
      <c r="Y264" s="58">
        <f t="shared" si="49"/>
        <v>7764.844793445496</v>
      </c>
      <c r="Z264" s="59">
        <v>48148.11</v>
      </c>
      <c r="AA264" s="60">
        <f t="shared" si="44"/>
        <v>43030.67916758588</v>
      </c>
      <c r="AB264" s="61"/>
      <c r="AC264" s="63"/>
      <c r="AD264" s="63"/>
      <c r="AE264" s="64"/>
      <c r="AF264" s="64"/>
      <c r="AG264" s="65"/>
      <c r="AH264" s="65"/>
      <c r="AI264" s="65"/>
      <c r="AJ264" s="66"/>
      <c r="AK264" s="67">
        <f t="shared" si="37"/>
        <v>2522.722000292655</v>
      </c>
      <c r="AL264" s="56">
        <v>48251.56</v>
      </c>
      <c r="AM264" s="68">
        <f>AL264*96.272677609/100</f>
        <v>46453.0688001132</v>
      </c>
      <c r="AN264" s="69"/>
      <c r="AO264" s="70"/>
      <c r="AP264" s="71"/>
      <c r="AQ264" s="71"/>
      <c r="AR264" s="72"/>
      <c r="AS264" s="72">
        <v>4413.45</v>
      </c>
      <c r="AT264" s="44">
        <f t="shared" si="30"/>
        <v>315986.421130597</v>
      </c>
    </row>
    <row r="265" spans="1:46" s="73" customFormat="1" ht="17.25" customHeight="1">
      <c r="A265" s="41" t="s">
        <v>568</v>
      </c>
      <c r="B265" s="111" t="s">
        <v>569</v>
      </c>
      <c r="C265" s="43">
        <v>10</v>
      </c>
      <c r="D265" s="44">
        <v>337.2</v>
      </c>
      <c r="E265" s="44"/>
      <c r="F265" s="44">
        <v>0</v>
      </c>
      <c r="G265" s="45">
        <v>43256.03</v>
      </c>
      <c r="H265" s="46">
        <v>44999.34</v>
      </c>
      <c r="I265" s="74"/>
      <c r="J265" s="74"/>
      <c r="K265" s="49">
        <f t="shared" si="46"/>
        <v>43256.03</v>
      </c>
      <c r="L265" s="49">
        <f t="shared" si="47"/>
        <v>44999.34</v>
      </c>
      <c r="M265" s="50">
        <f t="shared" si="24"/>
        <v>-1743.3099999999977</v>
      </c>
      <c r="N265" s="51">
        <v>32716.69</v>
      </c>
      <c r="O265" s="44"/>
      <c r="P265" s="52"/>
      <c r="Q265" s="44"/>
      <c r="R265" s="52"/>
      <c r="S265" s="52"/>
      <c r="T265" s="53">
        <v>2852.71</v>
      </c>
      <c r="U265" s="54"/>
      <c r="V265" s="55">
        <f t="shared" si="48"/>
        <v>2852.71</v>
      </c>
      <c r="W265" s="56">
        <v>4410.6</v>
      </c>
      <c r="X265" s="57">
        <f>W265*119.051395961/100</f>
        <v>5250.880870255866</v>
      </c>
      <c r="Y265" s="58">
        <f t="shared" si="49"/>
        <v>1529.8309461582362</v>
      </c>
      <c r="Z265" s="59">
        <v>9407.92</v>
      </c>
      <c r="AA265" s="60">
        <f t="shared" si="44"/>
        <v>8404.131797435908</v>
      </c>
      <c r="AB265" s="61"/>
      <c r="AC265" s="63"/>
      <c r="AD265" s="63"/>
      <c r="AE265" s="64"/>
      <c r="AF265" s="64"/>
      <c r="AG265" s="65"/>
      <c r="AH265" s="65"/>
      <c r="AI265" s="65"/>
      <c r="AJ265" s="66"/>
      <c r="AK265" s="67">
        <f t="shared" si="37"/>
        <v>497.027086473084</v>
      </c>
      <c r="AL265" s="56">
        <v>9428.16</v>
      </c>
      <c r="AM265" s="68">
        <f>AL265*96.272677609/100</f>
        <v>9076.742081260694</v>
      </c>
      <c r="AN265" s="69"/>
      <c r="AO265" s="70"/>
      <c r="AP265" s="71"/>
      <c r="AQ265" s="71"/>
      <c r="AR265" s="72"/>
      <c r="AS265" s="72"/>
      <c r="AT265" s="44">
        <f t="shared" si="30"/>
        <v>60328.0127815838</v>
      </c>
    </row>
    <row r="266" spans="1:46" s="73" customFormat="1" ht="17.25" customHeight="1">
      <c r="A266" s="41" t="s">
        <v>570</v>
      </c>
      <c r="B266" s="111" t="s">
        <v>571</v>
      </c>
      <c r="C266" s="43">
        <v>16</v>
      </c>
      <c r="D266" s="44">
        <v>534.9</v>
      </c>
      <c r="E266" s="44"/>
      <c r="F266" s="44">
        <v>0</v>
      </c>
      <c r="G266" s="45">
        <v>68617.42</v>
      </c>
      <c r="H266" s="46">
        <v>61498.42</v>
      </c>
      <c r="I266" s="74"/>
      <c r="J266" s="74"/>
      <c r="K266" s="49">
        <f t="shared" si="46"/>
        <v>68617.42</v>
      </c>
      <c r="L266" s="49">
        <f t="shared" si="47"/>
        <v>61498.42</v>
      </c>
      <c r="M266" s="50">
        <f t="shared" si="24"/>
        <v>7119</v>
      </c>
      <c r="N266" s="51">
        <v>48410.34</v>
      </c>
      <c r="O266" s="44"/>
      <c r="P266" s="52"/>
      <c r="Q266" s="44"/>
      <c r="R266" s="52"/>
      <c r="S266" s="52"/>
      <c r="T266" s="53">
        <v>4525.26</v>
      </c>
      <c r="U266" s="54"/>
      <c r="V266" s="55">
        <f t="shared" si="48"/>
        <v>4525.26</v>
      </c>
      <c r="W266" s="56">
        <v>6996.48</v>
      </c>
      <c r="X266" s="57">
        <f>W266*119.051395961/100</f>
        <v>8329.407108132173</v>
      </c>
      <c r="Y266" s="58">
        <f t="shared" si="49"/>
        <v>2426.769196619337</v>
      </c>
      <c r="Z266" s="59">
        <v>14923.84</v>
      </c>
      <c r="AA266" s="60">
        <f t="shared" si="44"/>
        <v>13331.528061355582</v>
      </c>
      <c r="AB266" s="61"/>
      <c r="AC266" s="63"/>
      <c r="AD266" s="63"/>
      <c r="AE266" s="64"/>
      <c r="AF266" s="64"/>
      <c r="AG266" s="65"/>
      <c r="AH266" s="65"/>
      <c r="AI266" s="65"/>
      <c r="AJ266" s="66"/>
      <c r="AK266" s="67">
        <f t="shared" si="37"/>
        <v>788.433536638353</v>
      </c>
      <c r="AL266" s="56">
        <v>14955.96</v>
      </c>
      <c r="AM266" s="68">
        <f>AL266*96.272677609/100</f>
        <v>14398.503154130995</v>
      </c>
      <c r="AN266" s="69"/>
      <c r="AO266" s="70"/>
      <c r="AP266" s="71"/>
      <c r="AQ266" s="71"/>
      <c r="AR266" s="72"/>
      <c r="AS266" s="72"/>
      <c r="AT266" s="44">
        <f t="shared" si="30"/>
        <v>92210.24105687646</v>
      </c>
    </row>
    <row r="267" spans="1:46" s="73" customFormat="1" ht="17.25" customHeight="1">
      <c r="A267" s="41" t="s">
        <v>572</v>
      </c>
      <c r="B267" s="111" t="s">
        <v>573</v>
      </c>
      <c r="C267" s="43">
        <v>15</v>
      </c>
      <c r="D267" s="44">
        <v>531.5</v>
      </c>
      <c r="E267" s="44"/>
      <c r="F267" s="44">
        <v>0</v>
      </c>
      <c r="G267" s="45">
        <v>68181.12</v>
      </c>
      <c r="H267" s="46">
        <v>67192.59</v>
      </c>
      <c r="I267" s="74"/>
      <c r="J267" s="74"/>
      <c r="K267" s="49">
        <f t="shared" si="46"/>
        <v>68181.12</v>
      </c>
      <c r="L267" s="49">
        <f t="shared" si="47"/>
        <v>67192.59</v>
      </c>
      <c r="M267" s="50">
        <f t="shared" si="24"/>
        <v>988.5299999999988</v>
      </c>
      <c r="N267" s="51">
        <v>57100.54</v>
      </c>
      <c r="O267" s="44"/>
      <c r="P267" s="52"/>
      <c r="Q267" s="44"/>
      <c r="R267" s="52"/>
      <c r="S267" s="52"/>
      <c r="T267" s="53">
        <v>4496.48</v>
      </c>
      <c r="U267" s="54"/>
      <c r="V267" s="55">
        <f t="shared" si="48"/>
        <v>4496.48</v>
      </c>
      <c r="W267" s="56">
        <v>6952.33</v>
      </c>
      <c r="X267" s="57">
        <f>W267*119.051395961/100</f>
        <v>8276.845916815391</v>
      </c>
      <c r="Y267" s="58">
        <f t="shared" si="49"/>
        <v>2411.3438549320954</v>
      </c>
      <c r="Z267" s="59">
        <v>14828.92</v>
      </c>
      <c r="AA267" s="60">
        <f t="shared" si="44"/>
        <v>13246.732683968756</v>
      </c>
      <c r="AB267" s="61"/>
      <c r="AC267" s="63"/>
      <c r="AD267" s="63"/>
      <c r="AE267" s="64"/>
      <c r="AF267" s="64"/>
      <c r="AG267" s="65"/>
      <c r="AH267" s="65"/>
      <c r="AI267" s="65"/>
      <c r="AJ267" s="66"/>
      <c r="AK267" s="67">
        <f t="shared" si="37"/>
        <v>783.4219942480551</v>
      </c>
      <c r="AL267" s="56">
        <v>14860.8</v>
      </c>
      <c r="AM267" s="68">
        <f>AL267*96.272677609/100</f>
        <v>14306.890074118272</v>
      </c>
      <c r="AN267" s="69"/>
      <c r="AO267" s="70"/>
      <c r="AP267" s="71"/>
      <c r="AQ267" s="71"/>
      <c r="AR267" s="72"/>
      <c r="AS267" s="72">
        <v>1471.15</v>
      </c>
      <c r="AT267" s="44">
        <f t="shared" si="30"/>
        <v>102093.40452408258</v>
      </c>
    </row>
    <row r="268" spans="1:46" s="73" customFormat="1" ht="17.25" customHeight="1">
      <c r="A268" s="41" t="s">
        <v>574</v>
      </c>
      <c r="B268" s="111" t="s">
        <v>575</v>
      </c>
      <c r="C268" s="43">
        <v>16</v>
      </c>
      <c r="D268" s="44">
        <v>545.9</v>
      </c>
      <c r="E268" s="44"/>
      <c r="F268" s="44">
        <v>0</v>
      </c>
      <c r="G268" s="45">
        <v>70028.5</v>
      </c>
      <c r="H268" s="46">
        <v>60288.24</v>
      </c>
      <c r="I268" s="74"/>
      <c r="J268" s="74"/>
      <c r="K268" s="49">
        <f t="shared" si="46"/>
        <v>70028.5</v>
      </c>
      <c r="L268" s="49">
        <f t="shared" si="47"/>
        <v>60288.24</v>
      </c>
      <c r="M268" s="50">
        <f t="shared" si="24"/>
        <v>9740.260000000002</v>
      </c>
      <c r="N268" s="51">
        <v>48104.01</v>
      </c>
      <c r="O268" s="44"/>
      <c r="P268" s="52"/>
      <c r="Q268" s="44"/>
      <c r="R268" s="52"/>
      <c r="S268" s="52"/>
      <c r="T268" s="53">
        <v>4618.31</v>
      </c>
      <c r="U268" s="54"/>
      <c r="V268" s="55">
        <f t="shared" si="48"/>
        <v>4618.31</v>
      </c>
      <c r="W268" s="56">
        <v>7140.36</v>
      </c>
      <c r="X268" s="57">
        <f>W268*119.051395961/100</f>
        <v>8500.698256640859</v>
      </c>
      <c r="Y268" s="58">
        <f t="shared" si="49"/>
        <v>2476.6747138427672</v>
      </c>
      <c r="Z268" s="59">
        <v>15230.75</v>
      </c>
      <c r="AA268" s="60">
        <f t="shared" si="44"/>
        <v>13605.692400114194</v>
      </c>
      <c r="AB268" s="61"/>
      <c r="AC268" s="63"/>
      <c r="AD268" s="63"/>
      <c r="AE268" s="64"/>
      <c r="AF268" s="64"/>
      <c r="AG268" s="65"/>
      <c r="AH268" s="65"/>
      <c r="AI268" s="65"/>
      <c r="AJ268" s="66"/>
      <c r="AK268" s="67">
        <f t="shared" si="37"/>
        <v>804.647350254023</v>
      </c>
      <c r="AL268" s="56">
        <v>15263.52</v>
      </c>
      <c r="AM268" s="68">
        <f>AL268*96.272677609/100</f>
        <v>14694.599401385238</v>
      </c>
      <c r="AN268" s="69"/>
      <c r="AO268" s="70"/>
      <c r="AP268" s="71"/>
      <c r="AQ268" s="71"/>
      <c r="AR268" s="72"/>
      <c r="AS268" s="72">
        <v>5884.6</v>
      </c>
      <c r="AT268" s="44">
        <f t="shared" si="30"/>
        <v>98689.23212223708</v>
      </c>
    </row>
    <row r="269" spans="1:46" s="73" customFormat="1" ht="17.25" customHeight="1">
      <c r="A269" s="41" t="s">
        <v>576</v>
      </c>
      <c r="B269" s="111" t="s">
        <v>577</v>
      </c>
      <c r="C269" s="43">
        <v>16</v>
      </c>
      <c r="D269" s="44">
        <v>533</v>
      </c>
      <c r="E269" s="44"/>
      <c r="F269" s="44">
        <v>0</v>
      </c>
      <c r="G269" s="45">
        <v>68373.47</v>
      </c>
      <c r="H269" s="46">
        <v>60431.72</v>
      </c>
      <c r="I269" s="74"/>
      <c r="J269" s="74"/>
      <c r="K269" s="49">
        <f t="shared" si="46"/>
        <v>68373.47</v>
      </c>
      <c r="L269" s="49">
        <f t="shared" si="47"/>
        <v>60431.72</v>
      </c>
      <c r="M269" s="50">
        <f t="shared" si="24"/>
        <v>7941.75</v>
      </c>
      <c r="N269" s="51">
        <v>51466.4</v>
      </c>
      <c r="O269" s="44"/>
      <c r="P269" s="52"/>
      <c r="Q269" s="44"/>
      <c r="R269" s="52"/>
      <c r="S269" s="52"/>
      <c r="T269" s="53">
        <v>4509.19</v>
      </c>
      <c r="U269" s="54"/>
      <c r="V269" s="55">
        <f t="shared" si="48"/>
        <v>4509.19</v>
      </c>
      <c r="W269" s="56">
        <v>6971.64</v>
      </c>
      <c r="X269" s="57">
        <f>W269*119.051395961/100</f>
        <v>8299.83474137546</v>
      </c>
      <c r="Y269" s="58">
        <f t="shared" si="49"/>
        <v>2418.14915273529</v>
      </c>
      <c r="Z269" s="59">
        <v>14870.8</v>
      </c>
      <c r="AA269" s="60">
        <f t="shared" si="44"/>
        <v>13284.145737981133</v>
      </c>
      <c r="AB269" s="61"/>
      <c r="AC269" s="63"/>
      <c r="AD269" s="63"/>
      <c r="AE269" s="64"/>
      <c r="AF269" s="64"/>
      <c r="AG269" s="65"/>
      <c r="AH269" s="65"/>
      <c r="AI269" s="65"/>
      <c r="AJ269" s="66"/>
      <c r="AK269" s="67">
        <f t="shared" si="37"/>
        <v>785.63296883201</v>
      </c>
      <c r="AL269" s="56">
        <v>14902.8</v>
      </c>
      <c r="AM269" s="68">
        <f>AL269*96.272677609/100</f>
        <v>14347.32459871405</v>
      </c>
      <c r="AN269" s="69"/>
      <c r="AO269" s="70"/>
      <c r="AP269" s="71"/>
      <c r="AQ269" s="71"/>
      <c r="AR269" s="72"/>
      <c r="AS269" s="72">
        <v>5884.6</v>
      </c>
      <c r="AT269" s="44">
        <f t="shared" si="30"/>
        <v>100995.27719963796</v>
      </c>
    </row>
    <row r="270" spans="1:46" s="173" customFormat="1" ht="17.25" customHeight="1">
      <c r="A270" s="149"/>
      <c r="B270" s="150" t="s">
        <v>578</v>
      </c>
      <c r="C270" s="151">
        <v>12570</v>
      </c>
      <c r="D270" s="151">
        <v>514163.8699999998</v>
      </c>
      <c r="E270" s="151"/>
      <c r="F270" s="151">
        <v>14330.5</v>
      </c>
      <c r="G270" s="74">
        <v>145455630.84999996</v>
      </c>
      <c r="H270" s="74">
        <v>123228354.00000003</v>
      </c>
      <c r="I270" s="152"/>
      <c r="J270" s="152"/>
      <c r="K270" s="153">
        <v>145455630.84999996</v>
      </c>
      <c r="L270" s="49">
        <v>123228354.00000003</v>
      </c>
      <c r="M270" s="154">
        <v>22048296.640000015</v>
      </c>
      <c r="N270" s="155">
        <v>32073837.299999986</v>
      </c>
      <c r="O270" s="156">
        <v>1678843.3299999998</v>
      </c>
      <c r="P270" s="157">
        <v>1682299.2272000003</v>
      </c>
      <c r="Q270" s="158">
        <v>7000</v>
      </c>
      <c r="R270" s="157">
        <v>217378.8</v>
      </c>
      <c r="S270" s="157">
        <v>16369.1</v>
      </c>
      <c r="T270" s="158">
        <v>4237446.8100000005</v>
      </c>
      <c r="U270" s="158">
        <v>0</v>
      </c>
      <c r="V270" s="159">
        <v>4237446.8100000005</v>
      </c>
      <c r="W270" s="160">
        <v>6529379.12</v>
      </c>
      <c r="X270" s="161">
        <v>7773316.989946061</v>
      </c>
      <c r="Y270" s="162">
        <v>2332692.1699954914</v>
      </c>
      <c r="Z270" s="163">
        <f>SUM(Z5:Z269)</f>
        <v>31172431.840000007</v>
      </c>
      <c r="AA270" s="164">
        <f>SUM(AA5:AA269)</f>
        <v>22592392.240034524</v>
      </c>
      <c r="AB270" s="165">
        <v>0</v>
      </c>
      <c r="AC270" s="70">
        <v>22675932.589999996</v>
      </c>
      <c r="AD270" s="70">
        <v>5446816.940000001</v>
      </c>
      <c r="AE270" s="166">
        <v>46476759.129999995</v>
      </c>
      <c r="AF270" s="166">
        <v>952617.6883603999</v>
      </c>
      <c r="AG270" s="71">
        <v>11878708.719999997</v>
      </c>
      <c r="AH270" s="71">
        <v>12694919.740000002</v>
      </c>
      <c r="AI270" s="71">
        <v>3058415.028502</v>
      </c>
      <c r="AJ270" s="167">
        <v>0</v>
      </c>
      <c r="AK270" s="168">
        <v>740208.4839955708</v>
      </c>
      <c r="AL270" s="56">
        <v>13339036.119999984</v>
      </c>
      <c r="AM270" s="169">
        <v>12841847.239955664</v>
      </c>
      <c r="AN270" s="56">
        <v>1711254.95</v>
      </c>
      <c r="AO270" s="169">
        <v>1663051.3799942294</v>
      </c>
      <c r="AP270" s="170"/>
      <c r="AQ270" s="170">
        <v>996270.5957580646</v>
      </c>
      <c r="AR270" s="171">
        <v>58698.44</v>
      </c>
      <c r="AS270" s="171">
        <v>89974.39000000001</v>
      </c>
      <c r="AT270" s="172">
        <f>SUM(AT5:AT269)</f>
        <v>188324055.17374212</v>
      </c>
    </row>
    <row r="271" spans="2:46" ht="14.25" customHeight="1">
      <c r="B271" s="174"/>
      <c r="C271" s="175"/>
      <c r="D271" s="176"/>
      <c r="E271" s="176"/>
      <c r="F271" s="176"/>
      <c r="G271" s="177"/>
      <c r="H271" s="178"/>
      <c r="I271" s="178"/>
      <c r="J271" s="178"/>
      <c r="K271" s="178"/>
      <c r="L271" s="178"/>
      <c r="N271" s="179" t="s">
        <v>579</v>
      </c>
      <c r="P271" s="180" t="s">
        <v>579</v>
      </c>
      <c r="Q271" s="180"/>
      <c r="R271" s="180" t="s">
        <v>579</v>
      </c>
      <c r="S271" s="180" t="s">
        <v>579</v>
      </c>
      <c r="V271" s="180" t="s">
        <v>579</v>
      </c>
      <c r="X271" s="180" t="s">
        <v>579</v>
      </c>
      <c r="Y271" s="180" t="s">
        <v>579</v>
      </c>
      <c r="Z271" s="180"/>
      <c r="AA271" s="180" t="s">
        <v>579</v>
      </c>
      <c r="AC271" s="181" t="s">
        <v>579</v>
      </c>
      <c r="AD271" s="181" t="s">
        <v>579</v>
      </c>
      <c r="AE271" s="181" t="s">
        <v>579</v>
      </c>
      <c r="AF271" s="181" t="s">
        <v>579</v>
      </c>
      <c r="AG271" s="181" t="s">
        <v>579</v>
      </c>
      <c r="AH271" s="181" t="s">
        <v>579</v>
      </c>
      <c r="AI271" s="182" t="s">
        <v>579</v>
      </c>
      <c r="AK271" s="183" t="s">
        <v>579</v>
      </c>
      <c r="AM271" s="180" t="s">
        <v>579</v>
      </c>
      <c r="AN271" s="173"/>
      <c r="AO271" s="184" t="s">
        <v>579</v>
      </c>
      <c r="AP271" s="184"/>
      <c r="AQ271" s="184" t="s">
        <v>579</v>
      </c>
      <c r="AR271" s="184" t="s">
        <v>579</v>
      </c>
      <c r="AS271" s="184" t="s">
        <v>579</v>
      </c>
      <c r="AT271" s="185"/>
    </row>
    <row r="272" spans="2:45" ht="14.25" customHeight="1">
      <c r="B272" s="174"/>
      <c r="C272" s="175"/>
      <c r="D272" s="186"/>
      <c r="E272" s="186"/>
      <c r="F272" s="186"/>
      <c r="G272" s="177"/>
      <c r="H272" s="178"/>
      <c r="I272" s="178"/>
      <c r="J272" s="178"/>
      <c r="K272" s="178"/>
      <c r="L272" s="178"/>
      <c r="N272" s="73"/>
      <c r="AN272" s="173"/>
      <c r="AO272" s="173"/>
      <c r="AP272" s="173"/>
      <c r="AQ272" s="173"/>
      <c r="AR272" s="173"/>
      <c r="AS272" s="173"/>
    </row>
    <row r="273" spans="4:45" ht="14.25" customHeight="1">
      <c r="D273" s="9"/>
      <c r="E273" s="9"/>
      <c r="F273" s="9"/>
      <c r="G273" s="177"/>
      <c r="N273" s="73"/>
      <c r="AN273" s="173"/>
      <c r="AO273" s="187"/>
      <c r="AP273" s="187"/>
      <c r="AQ273" s="187"/>
      <c r="AR273" s="187"/>
      <c r="AS273" s="187"/>
    </row>
    <row r="274" spans="4:45" ht="14.25" customHeight="1">
      <c r="D274" s="9"/>
      <c r="E274" s="9"/>
      <c r="F274" s="9"/>
      <c r="G274" s="177"/>
      <c r="N274" s="73"/>
      <c r="AN274" s="173"/>
      <c r="AO274" s="173"/>
      <c r="AP274" s="173"/>
      <c r="AQ274" s="173"/>
      <c r="AR274" s="173"/>
      <c r="AS274" s="173"/>
    </row>
    <row r="275" spans="4:45" ht="14.25" customHeight="1">
      <c r="D275" s="9"/>
      <c r="E275" s="9"/>
      <c r="F275" s="9"/>
      <c r="G275" s="177"/>
      <c r="N275" s="73"/>
      <c r="AN275" s="173"/>
      <c r="AO275" s="173"/>
      <c r="AP275" s="173"/>
      <c r="AQ275" s="173"/>
      <c r="AR275" s="173"/>
      <c r="AS275" s="173"/>
    </row>
    <row r="276" spans="4:45" ht="14.25" customHeight="1">
      <c r="D276" s="9"/>
      <c r="E276" s="9"/>
      <c r="F276" s="9"/>
      <c r="G276" s="177"/>
      <c r="N276" s="73"/>
      <c r="AN276" s="173"/>
      <c r="AO276" s="173"/>
      <c r="AP276" s="173"/>
      <c r="AQ276" s="173"/>
      <c r="AR276" s="173"/>
      <c r="AS276" s="173"/>
    </row>
    <row r="277" spans="4:45" ht="14.25" customHeight="1">
      <c r="D277" s="9"/>
      <c r="E277" s="9"/>
      <c r="F277" s="9"/>
      <c r="G277" s="177"/>
      <c r="N277" s="73"/>
      <c r="AN277" s="173"/>
      <c r="AO277" s="173"/>
      <c r="AP277" s="173"/>
      <c r="AQ277" s="173"/>
      <c r="AR277" s="173"/>
      <c r="AS277" s="173"/>
    </row>
    <row r="278" spans="4:45" ht="14.25" customHeight="1">
      <c r="D278" s="9"/>
      <c r="E278" s="9"/>
      <c r="F278" s="9"/>
      <c r="G278" s="177"/>
      <c r="N278" s="73"/>
      <c r="AN278" s="173"/>
      <c r="AO278" s="173"/>
      <c r="AP278" s="173"/>
      <c r="AQ278" s="173"/>
      <c r="AR278" s="173"/>
      <c r="AS278" s="173"/>
    </row>
    <row r="279" spans="4:45" ht="14.25" customHeight="1">
      <c r="D279" s="9"/>
      <c r="E279" s="9"/>
      <c r="F279" s="9"/>
      <c r="G279" s="177"/>
      <c r="N279" s="73"/>
      <c r="AN279" s="173"/>
      <c r="AO279" s="173"/>
      <c r="AP279" s="173"/>
      <c r="AQ279" s="173"/>
      <c r="AR279" s="173"/>
      <c r="AS279" s="173"/>
    </row>
    <row r="280" spans="4:45" ht="14.25" customHeight="1">
      <c r="D280" s="9"/>
      <c r="E280" s="9"/>
      <c r="F280" s="9"/>
      <c r="G280" s="177"/>
      <c r="N280" s="73"/>
      <c r="AN280" s="173"/>
      <c r="AO280" s="173"/>
      <c r="AP280" s="173"/>
      <c r="AQ280" s="173"/>
      <c r="AR280" s="173"/>
      <c r="AS280" s="173"/>
    </row>
    <row r="281" spans="4:45" ht="14.25" customHeight="1">
      <c r="D281" s="9"/>
      <c r="E281" s="9"/>
      <c r="F281" s="9"/>
      <c r="G281" s="177"/>
      <c r="N281" s="73"/>
      <c r="AN281" s="173"/>
      <c r="AO281" s="173"/>
      <c r="AP281" s="173"/>
      <c r="AQ281" s="173"/>
      <c r="AR281" s="173"/>
      <c r="AS281" s="173"/>
    </row>
    <row r="282" spans="4:45" ht="14.25" customHeight="1">
      <c r="D282" s="9"/>
      <c r="E282" s="9"/>
      <c r="F282" s="9"/>
      <c r="G282" s="177"/>
      <c r="N282" s="73"/>
      <c r="AN282" s="173"/>
      <c r="AO282" s="173"/>
      <c r="AP282" s="173"/>
      <c r="AQ282" s="173"/>
      <c r="AR282" s="173"/>
      <c r="AS282" s="173"/>
    </row>
    <row r="283" spans="4:45" ht="14.25" customHeight="1">
      <c r="D283" s="9"/>
      <c r="E283" s="9"/>
      <c r="F283" s="9"/>
      <c r="G283" s="177"/>
      <c r="N283" s="73"/>
      <c r="AN283" s="173"/>
      <c r="AO283" s="173"/>
      <c r="AP283" s="173"/>
      <c r="AQ283" s="173"/>
      <c r="AR283" s="173"/>
      <c r="AS283" s="173"/>
    </row>
    <row r="284" spans="4:45" ht="14.25" customHeight="1">
      <c r="D284" s="9"/>
      <c r="E284" s="9"/>
      <c r="F284" s="9"/>
      <c r="G284" s="177"/>
      <c r="N284" s="73"/>
      <c r="AN284" s="173"/>
      <c r="AO284" s="173"/>
      <c r="AP284" s="173"/>
      <c r="AQ284" s="173"/>
      <c r="AR284" s="173"/>
      <c r="AS284" s="173"/>
    </row>
    <row r="285" spans="7:45" ht="14.25" customHeight="1">
      <c r="G285" s="177"/>
      <c r="N285" s="73"/>
      <c r="AN285" s="173"/>
      <c r="AO285" s="173"/>
      <c r="AP285" s="173"/>
      <c r="AQ285" s="173"/>
      <c r="AR285" s="173"/>
      <c r="AS285" s="173"/>
    </row>
    <row r="286" spans="7:45" ht="14.25" customHeight="1">
      <c r="G286" s="177"/>
      <c r="N286" s="73"/>
      <c r="AN286" s="173"/>
      <c r="AO286" s="173"/>
      <c r="AP286" s="173"/>
      <c r="AQ286" s="173"/>
      <c r="AR286" s="173"/>
      <c r="AS286" s="173"/>
    </row>
    <row r="287" spans="7:45" ht="14.25" customHeight="1">
      <c r="G287" s="177"/>
      <c r="N287" s="73"/>
      <c r="AN287" s="173"/>
      <c r="AO287" s="173"/>
      <c r="AP287" s="173"/>
      <c r="AQ287" s="173"/>
      <c r="AR287" s="173"/>
      <c r="AS287" s="173"/>
    </row>
    <row r="288" spans="7:45" ht="14.25" customHeight="1">
      <c r="G288" s="177"/>
      <c r="N288" s="73"/>
      <c r="AN288" s="173"/>
      <c r="AO288" s="173"/>
      <c r="AP288" s="173"/>
      <c r="AQ288" s="173"/>
      <c r="AR288" s="173"/>
      <c r="AS288" s="173"/>
    </row>
    <row r="289" spans="7:45" ht="14.25" customHeight="1">
      <c r="G289" s="177"/>
      <c r="N289" s="73"/>
      <c r="AN289" s="173"/>
      <c r="AO289" s="173"/>
      <c r="AP289" s="173"/>
      <c r="AQ289" s="173"/>
      <c r="AR289" s="173"/>
      <c r="AS289" s="173"/>
    </row>
    <row r="290" spans="7:45" ht="14.25" customHeight="1">
      <c r="G290" s="177"/>
      <c r="N290" s="73"/>
      <c r="AN290" s="173"/>
      <c r="AO290" s="173"/>
      <c r="AP290" s="173"/>
      <c r="AQ290" s="173"/>
      <c r="AR290" s="173"/>
      <c r="AS290" s="173"/>
    </row>
    <row r="291" spans="7:45" ht="14.25" customHeight="1">
      <c r="G291" s="177"/>
      <c r="N291" s="73"/>
      <c r="AN291" s="173"/>
      <c r="AO291" s="173"/>
      <c r="AP291" s="173"/>
      <c r="AQ291" s="173"/>
      <c r="AR291" s="173"/>
      <c r="AS291" s="173"/>
    </row>
    <row r="292" spans="7:45" ht="14.25" customHeight="1">
      <c r="G292" s="177"/>
      <c r="N292" s="73"/>
      <c r="AN292" s="173"/>
      <c r="AO292" s="173"/>
      <c r="AP292" s="173"/>
      <c r="AQ292" s="173"/>
      <c r="AR292" s="173"/>
      <c r="AS292" s="173"/>
    </row>
    <row r="293" spans="7:45" ht="14.25" customHeight="1">
      <c r="G293" s="177"/>
      <c r="N293" s="73"/>
      <c r="AN293" s="173"/>
      <c r="AO293" s="173"/>
      <c r="AP293" s="173"/>
      <c r="AQ293" s="173"/>
      <c r="AR293" s="173"/>
      <c r="AS293" s="173"/>
    </row>
    <row r="294" spans="7:45" ht="14.25" customHeight="1">
      <c r="G294" s="177"/>
      <c r="N294" s="73"/>
      <c r="AN294" s="173"/>
      <c r="AO294" s="173"/>
      <c r="AP294" s="173"/>
      <c r="AQ294" s="173"/>
      <c r="AR294" s="173"/>
      <c r="AS294" s="173"/>
    </row>
    <row r="295" spans="7:45" ht="14.25" customHeight="1">
      <c r="G295" s="177"/>
      <c r="N295" s="73"/>
      <c r="AN295" s="173"/>
      <c r="AO295" s="173"/>
      <c r="AP295" s="173"/>
      <c r="AQ295" s="173"/>
      <c r="AR295" s="173"/>
      <c r="AS295" s="173"/>
    </row>
    <row r="296" spans="7:45" ht="14.25" customHeight="1">
      <c r="G296" s="177"/>
      <c r="N296" s="73"/>
      <c r="AN296" s="173"/>
      <c r="AO296" s="173"/>
      <c r="AP296" s="173"/>
      <c r="AQ296" s="173"/>
      <c r="AR296" s="173"/>
      <c r="AS296" s="173"/>
    </row>
    <row r="297" spans="7:45" ht="14.25" customHeight="1">
      <c r="G297" s="177"/>
      <c r="N297" s="73"/>
      <c r="AN297" s="173"/>
      <c r="AO297" s="173"/>
      <c r="AP297" s="173"/>
      <c r="AQ297" s="173"/>
      <c r="AR297" s="173"/>
      <c r="AS297" s="173"/>
    </row>
    <row r="298" spans="7:45" ht="14.25" customHeight="1">
      <c r="G298" s="177"/>
      <c r="N298" s="73"/>
      <c r="AN298" s="173"/>
      <c r="AO298" s="173"/>
      <c r="AP298" s="173"/>
      <c r="AQ298" s="173"/>
      <c r="AR298" s="173"/>
      <c r="AS298" s="173"/>
    </row>
    <row r="299" spans="7:45" ht="14.25" customHeight="1">
      <c r="G299" s="177"/>
      <c r="N299" s="73"/>
      <c r="AN299" s="173"/>
      <c r="AO299" s="173"/>
      <c r="AP299" s="173"/>
      <c r="AQ299" s="173"/>
      <c r="AR299" s="173"/>
      <c r="AS299" s="173"/>
    </row>
    <row r="300" spans="7:45" ht="14.25" customHeight="1">
      <c r="G300" s="177"/>
      <c r="N300" s="73"/>
      <c r="AN300" s="173"/>
      <c r="AO300" s="173"/>
      <c r="AP300" s="173"/>
      <c r="AQ300" s="173"/>
      <c r="AR300" s="173"/>
      <c r="AS300" s="173"/>
    </row>
    <row r="301" spans="7:45" ht="14.25" customHeight="1">
      <c r="G301" s="177"/>
      <c r="N301" s="73"/>
      <c r="AN301" s="173"/>
      <c r="AO301" s="173"/>
      <c r="AP301" s="173"/>
      <c r="AQ301" s="173"/>
      <c r="AR301" s="173"/>
      <c r="AS301" s="173"/>
    </row>
    <row r="302" spans="7:45" ht="14.25" customHeight="1">
      <c r="G302" s="177"/>
      <c r="N302" s="73"/>
      <c r="AN302" s="173"/>
      <c r="AO302" s="173"/>
      <c r="AP302" s="173"/>
      <c r="AQ302" s="173"/>
      <c r="AR302" s="173"/>
      <c r="AS302" s="173"/>
    </row>
    <row r="303" spans="7:45" ht="14.25" customHeight="1">
      <c r="G303" s="177"/>
      <c r="N303" s="73"/>
      <c r="AN303" s="173"/>
      <c r="AO303" s="173"/>
      <c r="AP303" s="173"/>
      <c r="AQ303" s="173"/>
      <c r="AR303" s="173"/>
      <c r="AS303" s="173"/>
    </row>
    <row r="304" spans="7:45" ht="14.25" customHeight="1">
      <c r="G304" s="177"/>
      <c r="N304" s="73"/>
      <c r="AN304" s="173"/>
      <c r="AO304" s="173"/>
      <c r="AP304" s="173"/>
      <c r="AQ304" s="173"/>
      <c r="AR304" s="173"/>
      <c r="AS304" s="173"/>
    </row>
    <row r="305" spans="7:45" ht="14.25" customHeight="1">
      <c r="G305" s="177"/>
      <c r="N305" s="73"/>
      <c r="AN305" s="173"/>
      <c r="AO305" s="173"/>
      <c r="AP305" s="173"/>
      <c r="AQ305" s="173"/>
      <c r="AR305" s="173"/>
      <c r="AS305" s="173"/>
    </row>
    <row r="306" spans="7:45" ht="14.25" customHeight="1">
      <c r="G306" s="177"/>
      <c r="N306" s="73"/>
      <c r="AN306" s="173"/>
      <c r="AO306" s="173"/>
      <c r="AP306" s="173"/>
      <c r="AQ306" s="173"/>
      <c r="AR306" s="173"/>
      <c r="AS306" s="173"/>
    </row>
    <row r="307" spans="7:45" ht="14.25" customHeight="1">
      <c r="G307" s="177"/>
      <c r="N307" s="73"/>
      <c r="AN307" s="173"/>
      <c r="AO307" s="173"/>
      <c r="AP307" s="173"/>
      <c r="AQ307" s="173"/>
      <c r="AR307" s="173"/>
      <c r="AS307" s="173"/>
    </row>
    <row r="308" spans="7:45" ht="14.25" customHeight="1">
      <c r="G308" s="177"/>
      <c r="N308" s="73"/>
      <c r="AN308" s="173"/>
      <c r="AO308" s="173"/>
      <c r="AP308" s="173"/>
      <c r="AQ308" s="173"/>
      <c r="AR308" s="173"/>
      <c r="AS308" s="173"/>
    </row>
    <row r="309" spans="7:45" ht="14.25" customHeight="1">
      <c r="G309" s="177"/>
      <c r="N309" s="73"/>
      <c r="AN309" s="173"/>
      <c r="AO309" s="173"/>
      <c r="AP309" s="173"/>
      <c r="AQ309" s="173"/>
      <c r="AR309" s="173"/>
      <c r="AS309" s="173"/>
    </row>
    <row r="310" spans="7:45" ht="14.25" customHeight="1">
      <c r="G310" s="177"/>
      <c r="N310" s="73"/>
      <c r="AN310" s="173"/>
      <c r="AO310" s="173"/>
      <c r="AP310" s="173"/>
      <c r="AQ310" s="173"/>
      <c r="AR310" s="173"/>
      <c r="AS310" s="173"/>
    </row>
    <row r="311" spans="7:45" ht="14.25" customHeight="1">
      <c r="G311" s="177"/>
      <c r="N311" s="73"/>
      <c r="AN311" s="173"/>
      <c r="AO311" s="173"/>
      <c r="AP311" s="173"/>
      <c r="AQ311" s="173"/>
      <c r="AR311" s="173"/>
      <c r="AS311" s="173"/>
    </row>
    <row r="312" spans="7:45" ht="14.25" customHeight="1">
      <c r="G312" s="177"/>
      <c r="N312" s="73"/>
      <c r="AN312" s="173"/>
      <c r="AO312" s="173"/>
      <c r="AP312" s="173"/>
      <c r="AQ312" s="173"/>
      <c r="AR312" s="173"/>
      <c r="AS312" s="173"/>
    </row>
    <row r="313" spans="7:45" ht="14.25" customHeight="1">
      <c r="G313" s="177"/>
      <c r="N313" s="73"/>
      <c r="AN313" s="173"/>
      <c r="AO313" s="173"/>
      <c r="AP313" s="173"/>
      <c r="AQ313" s="173"/>
      <c r="AR313" s="173"/>
      <c r="AS313" s="173"/>
    </row>
    <row r="314" spans="7:45" ht="14.25" customHeight="1">
      <c r="G314" s="177"/>
      <c r="N314" s="73"/>
      <c r="AN314" s="173"/>
      <c r="AO314" s="173"/>
      <c r="AP314" s="173"/>
      <c r="AQ314" s="173"/>
      <c r="AR314" s="173"/>
      <c r="AS314" s="173"/>
    </row>
    <row r="315" spans="7:45" ht="14.25" customHeight="1">
      <c r="G315" s="177"/>
      <c r="N315" s="73"/>
      <c r="AN315" s="173"/>
      <c r="AO315" s="173"/>
      <c r="AP315" s="173"/>
      <c r="AQ315" s="173"/>
      <c r="AR315" s="173"/>
      <c r="AS315" s="173"/>
    </row>
    <row r="316" spans="7:45" ht="14.25" customHeight="1">
      <c r="G316" s="177"/>
      <c r="N316" s="73"/>
      <c r="AN316" s="173"/>
      <c r="AO316" s="173"/>
      <c r="AP316" s="173"/>
      <c r="AQ316" s="173"/>
      <c r="AR316" s="173"/>
      <c r="AS316" s="173"/>
    </row>
    <row r="317" spans="7:45" ht="14.25" customHeight="1">
      <c r="G317" s="177"/>
      <c r="N317" s="73"/>
      <c r="AN317" s="173"/>
      <c r="AO317" s="173"/>
      <c r="AP317" s="173"/>
      <c r="AQ317" s="173"/>
      <c r="AR317" s="173"/>
      <c r="AS317" s="173"/>
    </row>
    <row r="318" spans="7:45" ht="14.25" customHeight="1">
      <c r="G318" s="177"/>
      <c r="N318" s="73"/>
      <c r="AN318" s="173"/>
      <c r="AO318" s="173"/>
      <c r="AP318" s="173"/>
      <c r="AQ318" s="173"/>
      <c r="AR318" s="173"/>
      <c r="AS318" s="173"/>
    </row>
    <row r="319" spans="7:45" ht="14.25" customHeight="1">
      <c r="G319" s="177"/>
      <c r="N319" s="73"/>
      <c r="AN319" s="173"/>
      <c r="AO319" s="173"/>
      <c r="AP319" s="173"/>
      <c r="AQ319" s="173"/>
      <c r="AR319" s="173"/>
      <c r="AS319" s="173"/>
    </row>
    <row r="320" spans="7:45" ht="14.25" customHeight="1">
      <c r="G320" s="177"/>
      <c r="N320" s="73"/>
      <c r="AN320" s="173"/>
      <c r="AO320" s="173"/>
      <c r="AP320" s="173"/>
      <c r="AQ320" s="173"/>
      <c r="AR320" s="173"/>
      <c r="AS320" s="173"/>
    </row>
    <row r="321" spans="7:45" ht="14.25" customHeight="1">
      <c r="G321" s="177"/>
      <c r="N321" s="73"/>
      <c r="AN321" s="173"/>
      <c r="AO321" s="173"/>
      <c r="AP321" s="173"/>
      <c r="AQ321" s="173"/>
      <c r="AR321" s="173"/>
      <c r="AS321" s="173"/>
    </row>
    <row r="322" spans="7:45" ht="14.25" customHeight="1">
      <c r="G322" s="188"/>
      <c r="N322" s="73"/>
      <c r="AN322" s="173"/>
      <c r="AO322" s="173"/>
      <c r="AP322" s="173"/>
      <c r="AQ322" s="173"/>
      <c r="AR322" s="173"/>
      <c r="AS322" s="173"/>
    </row>
  </sheetData>
  <sheetProtection selectLockedCells="1" selectUnlockedCells="1"/>
  <mergeCells count="1">
    <mergeCell ref="A2:F2"/>
  </mergeCells>
  <printOptions/>
  <pageMargins left="0.35" right="0.2" top="0.2798611111111111" bottom="0.3201388888888888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7"/>
  <sheetViews>
    <sheetView zoomScale="120" zoomScaleNormal="120" zoomScalePageLayoutView="0" workbookViewId="0" topLeftCell="A163">
      <selection activeCell="B177" sqref="B177"/>
    </sheetView>
  </sheetViews>
  <sheetFormatPr defaultColWidth="9.00390625" defaultRowHeight="12.75" customHeight="1"/>
  <cols>
    <col min="1" max="1" width="24.75390625" style="0" customWidth="1"/>
    <col min="2" max="2" width="11.25390625" style="189" customWidth="1"/>
  </cols>
  <sheetData>
    <row r="1" spans="1:2" ht="12.75" customHeight="1">
      <c r="A1" s="190"/>
      <c r="B1" s="191"/>
    </row>
    <row r="2" ht="12.75" customHeight="1">
      <c r="B2" s="191"/>
    </row>
    <row r="3" spans="1:2" ht="12.75" customHeight="1">
      <c r="A3" s="192"/>
      <c r="B3" s="191"/>
    </row>
    <row r="4" spans="1:2" ht="63.75" customHeight="1">
      <c r="A4" s="193" t="s">
        <v>2</v>
      </c>
      <c r="B4" s="194" t="s">
        <v>14</v>
      </c>
    </row>
    <row r="5" spans="1:2" ht="14.25" customHeight="1">
      <c r="A5" s="195" t="s">
        <v>48</v>
      </c>
      <c r="B5" s="196">
        <v>49489</v>
      </c>
    </row>
    <row r="6" spans="1:2" ht="14.25" customHeight="1">
      <c r="A6" s="195" t="s">
        <v>50</v>
      </c>
      <c r="B6" s="196">
        <v>57757</v>
      </c>
    </row>
    <row r="7" spans="1:2" ht="14.25" customHeight="1">
      <c r="A7" s="195" t="s">
        <v>52</v>
      </c>
      <c r="B7" s="196">
        <v>48416</v>
      </c>
    </row>
    <row r="8" spans="1:2" ht="14.25" customHeight="1">
      <c r="A8" s="195" t="s">
        <v>54</v>
      </c>
      <c r="B8" s="196">
        <v>118488</v>
      </c>
    </row>
    <row r="9" spans="1:2" ht="14.25" customHeight="1">
      <c r="A9" s="195" t="s">
        <v>56</v>
      </c>
      <c r="B9" s="196">
        <v>56696</v>
      </c>
    </row>
    <row r="10" spans="1:2" ht="14.25" customHeight="1">
      <c r="A10" s="195" t="s">
        <v>58</v>
      </c>
      <c r="B10" s="196">
        <v>44050</v>
      </c>
    </row>
    <row r="11" spans="1:2" ht="14.25" customHeight="1">
      <c r="A11" s="195" t="s">
        <v>61</v>
      </c>
      <c r="B11" s="196">
        <v>36710</v>
      </c>
    </row>
    <row r="12" spans="1:2" ht="14.25" customHeight="1">
      <c r="A12" s="195" t="s">
        <v>63</v>
      </c>
      <c r="B12" s="196">
        <v>38504</v>
      </c>
    </row>
    <row r="13" spans="1:2" ht="14.25" customHeight="1">
      <c r="A13" s="195" t="s">
        <v>65</v>
      </c>
      <c r="B13" s="196">
        <v>77288</v>
      </c>
    </row>
    <row r="14" spans="1:2" ht="14.25" customHeight="1">
      <c r="A14" s="195" t="s">
        <v>67</v>
      </c>
      <c r="B14" s="196">
        <v>40332</v>
      </c>
    </row>
    <row r="15" spans="1:2" ht="14.25" customHeight="1">
      <c r="A15" s="195" t="s">
        <v>69</v>
      </c>
      <c r="B15" s="196">
        <v>49521</v>
      </c>
    </row>
    <row r="16" spans="1:2" ht="14.25" customHeight="1">
      <c r="A16" s="195" t="s">
        <v>71</v>
      </c>
      <c r="B16" s="196">
        <v>40597</v>
      </c>
    </row>
    <row r="17" spans="1:2" ht="14.25" customHeight="1">
      <c r="A17" s="195" t="s">
        <v>73</v>
      </c>
      <c r="B17" s="196">
        <v>50073</v>
      </c>
    </row>
    <row r="18" spans="1:2" ht="14.25" customHeight="1">
      <c r="A18" s="195" t="s">
        <v>75</v>
      </c>
      <c r="B18" s="196">
        <v>70054</v>
      </c>
    </row>
    <row r="19" spans="1:2" ht="14.25" customHeight="1">
      <c r="A19" s="195" t="s">
        <v>79</v>
      </c>
      <c r="B19" s="196">
        <v>51612</v>
      </c>
    </row>
    <row r="20" spans="1:2" ht="14.25" customHeight="1">
      <c r="A20" s="195" t="s">
        <v>81</v>
      </c>
      <c r="B20" s="196">
        <v>45516</v>
      </c>
    </row>
    <row r="21" spans="1:2" ht="14.25" customHeight="1">
      <c r="A21" s="195" t="s">
        <v>83</v>
      </c>
      <c r="B21" s="196">
        <v>47215</v>
      </c>
    </row>
    <row r="22" spans="1:2" ht="14.25" customHeight="1">
      <c r="A22" s="195" t="s">
        <v>85</v>
      </c>
      <c r="B22" s="196">
        <v>53618</v>
      </c>
    </row>
    <row r="23" spans="1:2" ht="14.25" customHeight="1">
      <c r="A23" s="195" t="s">
        <v>87</v>
      </c>
      <c r="B23" s="196">
        <v>51351</v>
      </c>
    </row>
    <row r="24" spans="1:2" ht="14.25" customHeight="1">
      <c r="A24" s="195" t="s">
        <v>580</v>
      </c>
      <c r="B24" s="196">
        <v>28048</v>
      </c>
    </row>
    <row r="25" spans="1:2" ht="14.25" customHeight="1">
      <c r="A25" s="195" t="s">
        <v>581</v>
      </c>
      <c r="B25" s="196">
        <v>48265</v>
      </c>
    </row>
    <row r="26" spans="1:2" ht="14.25" customHeight="1">
      <c r="A26" s="195" t="s">
        <v>91</v>
      </c>
      <c r="B26" s="196">
        <v>57229</v>
      </c>
    </row>
    <row r="27" spans="1:2" ht="14.25" customHeight="1">
      <c r="A27" s="195" t="s">
        <v>95</v>
      </c>
      <c r="B27" s="196">
        <v>107999</v>
      </c>
    </row>
    <row r="28" spans="1:2" ht="14.25" customHeight="1">
      <c r="A28" s="195" t="s">
        <v>99</v>
      </c>
      <c r="B28" s="196">
        <v>110197</v>
      </c>
    </row>
    <row r="29" spans="1:2" ht="14.25" customHeight="1">
      <c r="A29" s="195" t="s">
        <v>101</v>
      </c>
      <c r="B29" s="196">
        <v>100744</v>
      </c>
    </row>
    <row r="30" spans="1:2" ht="14.25" customHeight="1">
      <c r="A30" s="195" t="s">
        <v>103</v>
      </c>
      <c r="B30" s="196">
        <v>70558</v>
      </c>
    </row>
    <row r="31" spans="1:2" ht="14.25" customHeight="1">
      <c r="A31" s="195" t="s">
        <v>105</v>
      </c>
      <c r="B31" s="196">
        <v>43925</v>
      </c>
    </row>
    <row r="32" spans="1:2" ht="14.25" customHeight="1">
      <c r="A32" s="195" t="s">
        <v>107</v>
      </c>
      <c r="B32" s="196">
        <v>71722</v>
      </c>
    </row>
    <row r="33" spans="1:2" ht="14.25" customHeight="1">
      <c r="A33" s="195" t="s">
        <v>109</v>
      </c>
      <c r="B33" s="196">
        <v>50975</v>
      </c>
    </row>
    <row r="34" spans="1:2" ht="14.25" customHeight="1">
      <c r="A34" s="195" t="s">
        <v>111</v>
      </c>
      <c r="B34" s="196">
        <v>47135</v>
      </c>
    </row>
    <row r="35" spans="1:2" ht="14.25" customHeight="1">
      <c r="A35" s="195" t="s">
        <v>113</v>
      </c>
      <c r="B35" s="196">
        <v>84946</v>
      </c>
    </row>
    <row r="36" spans="1:2" ht="14.25" customHeight="1">
      <c r="A36" s="195" t="s">
        <v>115</v>
      </c>
      <c r="B36" s="196">
        <v>44033</v>
      </c>
    </row>
    <row r="37" spans="1:2" ht="14.25" customHeight="1">
      <c r="A37" s="195" t="s">
        <v>117</v>
      </c>
      <c r="B37" s="196">
        <v>108126</v>
      </c>
    </row>
    <row r="38" spans="1:2" ht="14.25" customHeight="1">
      <c r="A38" s="195" t="s">
        <v>119</v>
      </c>
      <c r="B38" s="196">
        <v>70129</v>
      </c>
    </row>
    <row r="39" spans="1:2" ht="14.25" customHeight="1">
      <c r="A39" s="195" t="s">
        <v>121</v>
      </c>
      <c r="B39" s="196">
        <v>77396</v>
      </c>
    </row>
    <row r="40" spans="1:2" ht="14.25" customHeight="1">
      <c r="A40" s="195" t="s">
        <v>123</v>
      </c>
      <c r="B40" s="196">
        <v>41476</v>
      </c>
    </row>
    <row r="41" spans="1:2" ht="14.25" customHeight="1">
      <c r="A41" s="195" t="s">
        <v>125</v>
      </c>
      <c r="B41" s="196">
        <v>81959</v>
      </c>
    </row>
    <row r="42" spans="1:2" ht="14.25" customHeight="1">
      <c r="A42" s="195" t="s">
        <v>127</v>
      </c>
      <c r="B42" s="196">
        <v>47656</v>
      </c>
    </row>
    <row r="43" spans="1:2" ht="14.25" customHeight="1">
      <c r="A43" s="195" t="s">
        <v>129</v>
      </c>
      <c r="B43" s="196">
        <v>47754</v>
      </c>
    </row>
    <row r="44" spans="1:2" ht="14.25" customHeight="1">
      <c r="A44" s="195" t="s">
        <v>131</v>
      </c>
      <c r="B44" s="196">
        <v>48222</v>
      </c>
    </row>
    <row r="45" spans="1:2" ht="14.25" customHeight="1">
      <c r="A45" s="195" t="s">
        <v>133</v>
      </c>
      <c r="B45" s="196">
        <v>72106</v>
      </c>
    </row>
    <row r="46" spans="1:2" ht="14.25" customHeight="1">
      <c r="A46" s="195" t="s">
        <v>135</v>
      </c>
      <c r="B46" s="196">
        <v>69209</v>
      </c>
    </row>
    <row r="47" spans="1:2" ht="14.25" customHeight="1">
      <c r="A47" s="195" t="s">
        <v>137</v>
      </c>
      <c r="B47" s="196">
        <v>49539</v>
      </c>
    </row>
    <row r="48" spans="1:2" ht="14.25" customHeight="1">
      <c r="A48" s="195" t="s">
        <v>139</v>
      </c>
      <c r="B48" s="196">
        <v>46583</v>
      </c>
    </row>
    <row r="49" spans="1:2" ht="14.25" customHeight="1">
      <c r="A49" s="195" t="s">
        <v>141</v>
      </c>
      <c r="B49" s="196">
        <v>51535</v>
      </c>
    </row>
    <row r="50" spans="1:2" ht="14.25" customHeight="1">
      <c r="A50" s="195" t="s">
        <v>143</v>
      </c>
      <c r="B50" s="196">
        <v>37395</v>
      </c>
    </row>
    <row r="51" spans="1:2" ht="14.25" customHeight="1">
      <c r="A51" s="195" t="s">
        <v>145</v>
      </c>
      <c r="B51" s="196">
        <v>51465</v>
      </c>
    </row>
    <row r="52" spans="1:2" ht="14.25" customHeight="1">
      <c r="A52" s="195" t="s">
        <v>147</v>
      </c>
      <c r="B52" s="196">
        <v>88689</v>
      </c>
    </row>
    <row r="53" spans="1:2" ht="14.25" customHeight="1">
      <c r="A53" s="195" t="s">
        <v>149</v>
      </c>
      <c r="B53" s="196">
        <v>66103</v>
      </c>
    </row>
    <row r="54" spans="1:2" ht="14.25" customHeight="1">
      <c r="A54" s="195" t="s">
        <v>151</v>
      </c>
      <c r="B54" s="196">
        <v>56279</v>
      </c>
    </row>
    <row r="55" spans="1:2" ht="14.25" customHeight="1">
      <c r="A55" s="195" t="s">
        <v>153</v>
      </c>
      <c r="B55" s="196">
        <v>72973</v>
      </c>
    </row>
    <row r="56" spans="1:2" ht="14.25" customHeight="1">
      <c r="A56" s="195" t="s">
        <v>155</v>
      </c>
      <c r="B56" s="196">
        <v>41188</v>
      </c>
    </row>
    <row r="57" spans="1:2" ht="14.25" customHeight="1">
      <c r="A57" s="195" t="s">
        <v>157</v>
      </c>
      <c r="B57" s="196">
        <v>61002</v>
      </c>
    </row>
    <row r="58" spans="1:2" ht="14.25" customHeight="1">
      <c r="A58" s="195" t="s">
        <v>159</v>
      </c>
      <c r="B58" s="196">
        <v>55931</v>
      </c>
    </row>
    <row r="59" spans="1:2" ht="14.25" customHeight="1">
      <c r="A59" s="195" t="s">
        <v>161</v>
      </c>
      <c r="B59" s="196">
        <v>31625</v>
      </c>
    </row>
    <row r="60" spans="1:2" ht="14.25" customHeight="1">
      <c r="A60" s="195" t="s">
        <v>163</v>
      </c>
      <c r="B60" s="196">
        <v>72725</v>
      </c>
    </row>
    <row r="61" spans="1:2" ht="14.25" customHeight="1">
      <c r="A61" s="195" t="s">
        <v>165</v>
      </c>
      <c r="B61" s="196">
        <v>45305</v>
      </c>
    </row>
    <row r="62" spans="1:2" ht="14.25" customHeight="1">
      <c r="A62" s="195" t="s">
        <v>167</v>
      </c>
      <c r="B62" s="196">
        <v>43403</v>
      </c>
    </row>
    <row r="63" spans="1:2" ht="14.25" customHeight="1">
      <c r="A63" s="195" t="s">
        <v>169</v>
      </c>
      <c r="B63" s="196">
        <v>43398</v>
      </c>
    </row>
    <row r="64" spans="1:2" ht="14.25" customHeight="1">
      <c r="A64" s="195" t="s">
        <v>173</v>
      </c>
      <c r="B64" s="196">
        <v>50202</v>
      </c>
    </row>
    <row r="65" spans="1:2" ht="14.25" customHeight="1">
      <c r="A65" s="195" t="s">
        <v>175</v>
      </c>
      <c r="B65" s="196">
        <v>19119</v>
      </c>
    </row>
    <row r="66" spans="1:2" ht="14.25" customHeight="1">
      <c r="A66" s="195" t="s">
        <v>177</v>
      </c>
      <c r="B66" s="196">
        <v>34837</v>
      </c>
    </row>
    <row r="67" spans="1:2" ht="14.25" customHeight="1">
      <c r="A67" s="195" t="s">
        <v>179</v>
      </c>
      <c r="B67" s="196">
        <v>29836</v>
      </c>
    </row>
    <row r="68" spans="1:2" ht="14.25" customHeight="1">
      <c r="A68" s="195" t="s">
        <v>181</v>
      </c>
      <c r="B68" s="196">
        <v>20179</v>
      </c>
    </row>
    <row r="69" spans="1:2" ht="14.25" customHeight="1">
      <c r="A69" s="195" t="s">
        <v>183</v>
      </c>
      <c r="B69" s="196">
        <v>19737</v>
      </c>
    </row>
    <row r="70" spans="1:2" ht="14.25" customHeight="1">
      <c r="A70" s="195" t="s">
        <v>185</v>
      </c>
      <c r="B70" s="196">
        <v>20701</v>
      </c>
    </row>
    <row r="71" spans="1:2" ht="14.25" customHeight="1">
      <c r="A71" s="195" t="s">
        <v>187</v>
      </c>
      <c r="B71" s="196">
        <v>26320</v>
      </c>
    </row>
    <row r="72" spans="1:2" ht="14.25" customHeight="1">
      <c r="A72" s="195" t="s">
        <v>189</v>
      </c>
      <c r="B72" s="196">
        <v>31083</v>
      </c>
    </row>
    <row r="73" spans="1:2" ht="14.25" customHeight="1">
      <c r="A73" s="195" t="s">
        <v>191</v>
      </c>
      <c r="B73" s="196">
        <v>42876</v>
      </c>
    </row>
    <row r="74" spans="1:2" ht="14.25" customHeight="1">
      <c r="A74" s="195" t="s">
        <v>195</v>
      </c>
      <c r="B74" s="196">
        <v>64251</v>
      </c>
    </row>
    <row r="75" spans="1:2" ht="14.25" customHeight="1">
      <c r="A75" s="195" t="s">
        <v>197</v>
      </c>
      <c r="B75" s="196">
        <v>35843</v>
      </c>
    </row>
    <row r="76" spans="1:2" ht="14.25" customHeight="1">
      <c r="A76" s="195" t="s">
        <v>199</v>
      </c>
      <c r="B76" s="196">
        <v>37060</v>
      </c>
    </row>
    <row r="77" spans="1:2" ht="14.25" customHeight="1">
      <c r="A77" s="195" t="s">
        <v>201</v>
      </c>
      <c r="B77" s="196">
        <v>51983</v>
      </c>
    </row>
    <row r="78" spans="1:2" ht="14.25" customHeight="1">
      <c r="A78" s="195" t="s">
        <v>203</v>
      </c>
      <c r="B78" s="196">
        <v>31097</v>
      </c>
    </row>
    <row r="79" spans="1:2" ht="14.25" customHeight="1">
      <c r="A79" s="195" t="s">
        <v>205</v>
      </c>
      <c r="B79" s="196">
        <v>47691</v>
      </c>
    </row>
    <row r="80" spans="1:2" ht="14.25" customHeight="1">
      <c r="A80" s="195" t="s">
        <v>207</v>
      </c>
      <c r="B80" s="196">
        <v>47337</v>
      </c>
    </row>
    <row r="81" spans="1:2" ht="14.25" customHeight="1">
      <c r="A81" s="195" t="s">
        <v>209</v>
      </c>
      <c r="B81" s="196">
        <v>58711</v>
      </c>
    </row>
    <row r="82" spans="1:2" ht="14.25" customHeight="1">
      <c r="A82" s="195" t="s">
        <v>211</v>
      </c>
      <c r="B82" s="196">
        <v>35804</v>
      </c>
    </row>
    <row r="83" spans="1:2" ht="14.25" customHeight="1">
      <c r="A83" s="195" t="s">
        <v>213</v>
      </c>
      <c r="B83" s="196">
        <v>38441</v>
      </c>
    </row>
    <row r="84" spans="1:2" ht="14.25" customHeight="1">
      <c r="A84" s="195" t="s">
        <v>215</v>
      </c>
      <c r="B84" s="196">
        <v>30219</v>
      </c>
    </row>
    <row r="85" spans="1:2" ht="14.25" customHeight="1">
      <c r="A85" s="195" t="s">
        <v>217</v>
      </c>
      <c r="B85" s="196">
        <v>95435</v>
      </c>
    </row>
    <row r="86" spans="1:2" ht="14.25" customHeight="1">
      <c r="A86" s="195" t="s">
        <v>219</v>
      </c>
      <c r="B86" s="196">
        <v>46212</v>
      </c>
    </row>
    <row r="87" spans="1:2" ht="14.25" customHeight="1">
      <c r="A87" s="195" t="s">
        <v>221</v>
      </c>
      <c r="B87" s="196">
        <v>24807</v>
      </c>
    </row>
    <row r="88" spans="1:2" ht="14.25" customHeight="1">
      <c r="A88" s="195" t="s">
        <v>223</v>
      </c>
      <c r="B88" s="196">
        <v>30407</v>
      </c>
    </row>
    <row r="89" spans="1:2" ht="14.25" customHeight="1">
      <c r="A89" s="195" t="s">
        <v>225</v>
      </c>
      <c r="B89" s="196">
        <v>30852</v>
      </c>
    </row>
    <row r="90" spans="1:2" ht="14.25" customHeight="1">
      <c r="A90" s="195" t="s">
        <v>227</v>
      </c>
      <c r="B90" s="196">
        <v>26735</v>
      </c>
    </row>
    <row r="91" spans="1:2" ht="14.25" customHeight="1">
      <c r="A91" s="195" t="s">
        <v>229</v>
      </c>
      <c r="B91" s="196">
        <v>147934</v>
      </c>
    </row>
    <row r="92" spans="1:2" ht="14.25" customHeight="1">
      <c r="A92" s="195" t="s">
        <v>231</v>
      </c>
      <c r="B92" s="196">
        <v>21685</v>
      </c>
    </row>
    <row r="93" spans="1:2" ht="14.25" customHeight="1">
      <c r="A93" s="195" t="s">
        <v>233</v>
      </c>
      <c r="B93" s="196">
        <v>34691</v>
      </c>
    </row>
    <row r="94" spans="1:2" ht="14.25" customHeight="1">
      <c r="A94" s="195" t="s">
        <v>235</v>
      </c>
      <c r="B94" s="196">
        <v>53926</v>
      </c>
    </row>
    <row r="95" spans="1:2" ht="14.25" customHeight="1">
      <c r="A95" s="195" t="s">
        <v>237</v>
      </c>
      <c r="B95" s="196">
        <v>21435</v>
      </c>
    </row>
    <row r="96" spans="1:2" ht="14.25" customHeight="1">
      <c r="A96" s="195" t="s">
        <v>239</v>
      </c>
      <c r="B96" s="196">
        <v>38639</v>
      </c>
    </row>
    <row r="97" spans="1:2" ht="14.25" customHeight="1">
      <c r="A97" s="197" t="s">
        <v>241</v>
      </c>
      <c r="B97" s="196">
        <v>83790</v>
      </c>
    </row>
    <row r="98" spans="1:2" ht="14.25" customHeight="1">
      <c r="A98" s="197" t="s">
        <v>243</v>
      </c>
      <c r="B98" s="196">
        <v>13744</v>
      </c>
    </row>
    <row r="99" spans="1:2" ht="14.25" customHeight="1">
      <c r="A99" s="197" t="s">
        <v>245</v>
      </c>
      <c r="B99" s="196">
        <v>10108</v>
      </c>
    </row>
    <row r="100" spans="1:2" ht="14.25" customHeight="1">
      <c r="A100" s="197" t="s">
        <v>247</v>
      </c>
      <c r="B100" s="196">
        <v>9541</v>
      </c>
    </row>
    <row r="101" spans="1:2" ht="14.25" customHeight="1">
      <c r="A101" s="197" t="s">
        <v>249</v>
      </c>
      <c r="B101" s="196">
        <v>10108</v>
      </c>
    </row>
    <row r="102" spans="1:2" ht="14.25" customHeight="1">
      <c r="A102" s="197" t="s">
        <v>251</v>
      </c>
      <c r="B102" s="196">
        <v>13023</v>
      </c>
    </row>
    <row r="103" spans="1:2" ht="14.25" customHeight="1">
      <c r="A103" s="197" t="s">
        <v>253</v>
      </c>
      <c r="B103" s="196">
        <v>9284</v>
      </c>
    </row>
    <row r="104" spans="1:2" ht="14.25" customHeight="1">
      <c r="A104" s="197" t="s">
        <v>255</v>
      </c>
      <c r="B104" s="196">
        <v>11808</v>
      </c>
    </row>
    <row r="105" spans="1:2" ht="14.25" customHeight="1">
      <c r="A105" s="197" t="s">
        <v>257</v>
      </c>
      <c r="B105" s="196">
        <v>6554</v>
      </c>
    </row>
    <row r="106" spans="1:2" ht="14.25" customHeight="1">
      <c r="A106" s="197" t="s">
        <v>259</v>
      </c>
      <c r="B106" s="196">
        <v>7126</v>
      </c>
    </row>
    <row r="107" spans="1:2" ht="14.25" customHeight="1">
      <c r="A107" s="197" t="s">
        <v>261</v>
      </c>
      <c r="B107" s="196">
        <v>21813</v>
      </c>
    </row>
    <row r="108" spans="1:2" ht="14.25" customHeight="1">
      <c r="A108" s="197" t="s">
        <v>263</v>
      </c>
      <c r="B108" s="196">
        <v>6817</v>
      </c>
    </row>
    <row r="109" spans="1:2" ht="14.25" customHeight="1">
      <c r="A109" s="197" t="s">
        <v>265</v>
      </c>
      <c r="B109" s="196">
        <v>10312</v>
      </c>
    </row>
    <row r="110" spans="1:2" ht="14.25" customHeight="1">
      <c r="A110" s="197" t="s">
        <v>267</v>
      </c>
      <c r="B110" s="196">
        <v>20150.83</v>
      </c>
    </row>
    <row r="111" spans="1:2" ht="14.25" customHeight="1">
      <c r="A111" s="195" t="s">
        <v>269</v>
      </c>
      <c r="B111" s="196">
        <v>48589</v>
      </c>
    </row>
    <row r="112" spans="1:2" ht="14.25" customHeight="1">
      <c r="A112" s="195" t="s">
        <v>271</v>
      </c>
      <c r="B112" s="196">
        <v>92196</v>
      </c>
    </row>
    <row r="113" spans="1:2" ht="14.25" customHeight="1">
      <c r="A113" s="195" t="s">
        <v>273</v>
      </c>
      <c r="B113" s="196">
        <v>67228</v>
      </c>
    </row>
    <row r="114" spans="1:2" ht="14.25" customHeight="1">
      <c r="A114" s="195" t="s">
        <v>275</v>
      </c>
      <c r="B114" s="196">
        <v>47592</v>
      </c>
    </row>
    <row r="115" spans="1:2" ht="14.25" customHeight="1">
      <c r="A115" s="195" t="s">
        <v>277</v>
      </c>
      <c r="B115" s="196">
        <v>77784</v>
      </c>
    </row>
    <row r="116" spans="1:2" ht="14.25" customHeight="1">
      <c r="A116" s="195" t="s">
        <v>279</v>
      </c>
      <c r="B116" s="196">
        <v>79388</v>
      </c>
    </row>
    <row r="117" spans="1:2" ht="14.25" customHeight="1">
      <c r="A117" s="195" t="s">
        <v>281</v>
      </c>
      <c r="B117" s="196">
        <v>80196</v>
      </c>
    </row>
    <row r="118" spans="1:2" ht="14.25" customHeight="1">
      <c r="A118" s="195" t="s">
        <v>283</v>
      </c>
      <c r="B118" s="196">
        <v>114987</v>
      </c>
    </row>
    <row r="119" spans="1:2" ht="14.25" customHeight="1">
      <c r="A119" s="195" t="s">
        <v>285</v>
      </c>
      <c r="B119" s="196">
        <v>100089</v>
      </c>
    </row>
    <row r="120" spans="1:2" ht="14.25" customHeight="1">
      <c r="A120" s="195" t="s">
        <v>287</v>
      </c>
      <c r="B120" s="196">
        <v>103917</v>
      </c>
    </row>
    <row r="121" spans="1:2" ht="14.25" customHeight="1">
      <c r="A121" s="195" t="s">
        <v>289</v>
      </c>
      <c r="B121" s="196">
        <v>61917</v>
      </c>
    </row>
    <row r="122" spans="1:2" ht="14.25" customHeight="1">
      <c r="A122" s="195" t="s">
        <v>291</v>
      </c>
      <c r="B122" s="196">
        <v>90365</v>
      </c>
    </row>
    <row r="123" spans="1:2" ht="14.25" customHeight="1">
      <c r="A123" s="195" t="s">
        <v>293</v>
      </c>
      <c r="B123" s="196">
        <v>29963</v>
      </c>
    </row>
    <row r="124" spans="1:2" ht="14.25" customHeight="1">
      <c r="A124" s="195" t="s">
        <v>295</v>
      </c>
      <c r="B124" s="196">
        <v>26672</v>
      </c>
    </row>
    <row r="125" spans="1:2" ht="14.25" customHeight="1">
      <c r="A125" s="195" t="s">
        <v>297</v>
      </c>
      <c r="B125" s="196">
        <v>38699</v>
      </c>
    </row>
    <row r="126" spans="1:2" ht="14.25" customHeight="1">
      <c r="A126" s="195" t="s">
        <v>299</v>
      </c>
      <c r="B126" s="196">
        <v>28919</v>
      </c>
    </row>
    <row r="127" spans="1:2" ht="14.25" customHeight="1">
      <c r="A127" s="195" t="s">
        <v>301</v>
      </c>
      <c r="B127" s="196">
        <v>33035</v>
      </c>
    </row>
    <row r="128" spans="1:2" ht="14.25" customHeight="1">
      <c r="A128" s="195" t="s">
        <v>303</v>
      </c>
      <c r="B128" s="196">
        <v>31526</v>
      </c>
    </row>
    <row r="129" spans="1:2" ht="14.25" customHeight="1">
      <c r="A129" s="195" t="s">
        <v>305</v>
      </c>
      <c r="B129" s="196">
        <v>19931</v>
      </c>
    </row>
    <row r="130" spans="1:2" ht="14.25" customHeight="1">
      <c r="A130" s="195" t="s">
        <v>307</v>
      </c>
      <c r="B130" s="196">
        <v>18157</v>
      </c>
    </row>
    <row r="131" spans="1:2" ht="14.25" customHeight="1">
      <c r="A131" s="195" t="s">
        <v>309</v>
      </c>
      <c r="B131" s="196">
        <v>19168</v>
      </c>
    </row>
    <row r="132" spans="1:2" ht="14.25" customHeight="1">
      <c r="A132" s="195" t="s">
        <v>311</v>
      </c>
      <c r="B132" s="196">
        <v>24637</v>
      </c>
    </row>
    <row r="133" spans="1:2" ht="14.25" customHeight="1">
      <c r="A133" s="195" t="s">
        <v>313</v>
      </c>
      <c r="B133" s="196">
        <v>18449</v>
      </c>
    </row>
    <row r="134" spans="1:2" ht="14.25" customHeight="1">
      <c r="A134" s="195" t="s">
        <v>315</v>
      </c>
      <c r="B134" s="196">
        <v>14724</v>
      </c>
    </row>
    <row r="135" spans="1:2" ht="14.25" customHeight="1">
      <c r="A135" s="195" t="s">
        <v>317</v>
      </c>
      <c r="B135" s="196">
        <v>48773</v>
      </c>
    </row>
    <row r="136" spans="1:2" ht="14.25" customHeight="1">
      <c r="A136" s="195" t="s">
        <v>319</v>
      </c>
      <c r="B136" s="196">
        <v>35935</v>
      </c>
    </row>
    <row r="137" spans="1:2" ht="14.25" customHeight="1">
      <c r="A137" s="195" t="s">
        <v>321</v>
      </c>
      <c r="B137" s="196">
        <v>19198</v>
      </c>
    </row>
    <row r="138" spans="1:2" ht="14.25" customHeight="1">
      <c r="A138" s="195" t="s">
        <v>323</v>
      </c>
      <c r="B138" s="196">
        <v>19559</v>
      </c>
    </row>
    <row r="139" spans="1:2" ht="14.25" customHeight="1">
      <c r="A139" s="195" t="s">
        <v>325</v>
      </c>
      <c r="B139" s="196">
        <v>36129</v>
      </c>
    </row>
    <row r="140" spans="1:2" ht="14.25" customHeight="1">
      <c r="A140" s="195" t="s">
        <v>327</v>
      </c>
      <c r="B140" s="196">
        <v>23565</v>
      </c>
    </row>
    <row r="141" spans="1:2" ht="14.25" customHeight="1">
      <c r="A141" s="195" t="s">
        <v>329</v>
      </c>
      <c r="B141" s="196">
        <v>47745</v>
      </c>
    </row>
    <row r="142" spans="1:2" ht="14.25" customHeight="1">
      <c r="A142" s="195" t="s">
        <v>331</v>
      </c>
      <c r="B142" s="196">
        <v>17949</v>
      </c>
    </row>
    <row r="143" spans="1:2" ht="14.25" customHeight="1">
      <c r="A143" s="195" t="s">
        <v>333</v>
      </c>
      <c r="B143" s="196">
        <v>32206</v>
      </c>
    </row>
    <row r="144" spans="1:2" ht="14.25" customHeight="1">
      <c r="A144" s="195" t="s">
        <v>335</v>
      </c>
      <c r="B144" s="196">
        <v>23461</v>
      </c>
    </row>
    <row r="145" spans="1:2" ht="14.25" customHeight="1">
      <c r="A145" s="195" t="s">
        <v>337</v>
      </c>
      <c r="B145" s="196">
        <v>38939</v>
      </c>
    </row>
    <row r="146" spans="1:2" ht="14.25" customHeight="1">
      <c r="A146" s="195" t="s">
        <v>339</v>
      </c>
      <c r="B146" s="196">
        <v>23791</v>
      </c>
    </row>
    <row r="147" spans="1:2" ht="14.25" customHeight="1">
      <c r="A147" s="195" t="s">
        <v>341</v>
      </c>
      <c r="B147" s="196">
        <v>23264</v>
      </c>
    </row>
    <row r="148" spans="1:2" ht="14.25" customHeight="1">
      <c r="A148" s="195" t="s">
        <v>343</v>
      </c>
      <c r="B148" s="196">
        <v>22965</v>
      </c>
    </row>
    <row r="149" spans="1:2" ht="14.25" customHeight="1">
      <c r="A149" s="195" t="s">
        <v>345</v>
      </c>
      <c r="B149" s="196">
        <v>24689</v>
      </c>
    </row>
    <row r="150" spans="1:2" ht="14.25" customHeight="1">
      <c r="A150" s="195" t="s">
        <v>347</v>
      </c>
      <c r="B150" s="196">
        <v>47721</v>
      </c>
    </row>
    <row r="151" spans="1:2" ht="14.25" customHeight="1">
      <c r="A151" s="195" t="s">
        <v>349</v>
      </c>
      <c r="B151" s="196">
        <v>19430</v>
      </c>
    </row>
    <row r="152" spans="1:2" ht="14.25" customHeight="1">
      <c r="A152" s="195" t="s">
        <v>351</v>
      </c>
      <c r="B152" s="196">
        <v>19854</v>
      </c>
    </row>
    <row r="153" spans="1:2" ht="14.25" customHeight="1">
      <c r="A153" s="195" t="s">
        <v>353</v>
      </c>
      <c r="B153" s="196">
        <v>20733</v>
      </c>
    </row>
    <row r="154" spans="1:2" ht="14.25" customHeight="1">
      <c r="A154" s="195" t="s">
        <v>355</v>
      </c>
      <c r="B154" s="196">
        <v>24246</v>
      </c>
    </row>
    <row r="155" spans="1:2" ht="14.25" customHeight="1">
      <c r="A155" s="195" t="s">
        <v>357</v>
      </c>
      <c r="B155" s="196">
        <v>31127</v>
      </c>
    </row>
    <row r="156" spans="1:2" ht="14.25" customHeight="1">
      <c r="A156" s="195" t="s">
        <v>359</v>
      </c>
      <c r="B156" s="196">
        <v>14342</v>
      </c>
    </row>
    <row r="157" spans="1:2" ht="14.25" customHeight="1">
      <c r="A157" s="195" t="s">
        <v>361</v>
      </c>
      <c r="B157" s="196">
        <v>15599</v>
      </c>
    </row>
    <row r="158" spans="1:2" ht="14.25" customHeight="1">
      <c r="A158" s="195" t="s">
        <v>363</v>
      </c>
      <c r="B158" s="196">
        <v>49465</v>
      </c>
    </row>
    <row r="159" spans="1:2" ht="14.25" customHeight="1">
      <c r="A159" s="195" t="s">
        <v>365</v>
      </c>
      <c r="B159" s="196">
        <v>25846</v>
      </c>
    </row>
    <row r="160" spans="1:2" ht="14.25" customHeight="1">
      <c r="A160" s="195" t="s">
        <v>367</v>
      </c>
      <c r="B160" s="196">
        <v>15954</v>
      </c>
    </row>
    <row r="161" spans="1:2" ht="14.25" customHeight="1">
      <c r="A161" s="195" t="s">
        <v>369</v>
      </c>
      <c r="B161" s="196">
        <v>33859</v>
      </c>
    </row>
    <row r="162" spans="1:2" ht="14.25" customHeight="1">
      <c r="A162" s="195" t="s">
        <v>371</v>
      </c>
      <c r="B162" s="196">
        <v>9524</v>
      </c>
    </row>
    <row r="163" spans="1:2" ht="14.25" customHeight="1">
      <c r="A163" s="195" t="s">
        <v>373</v>
      </c>
      <c r="B163" s="196">
        <v>16284</v>
      </c>
    </row>
    <row r="164" spans="1:2" ht="14.25" customHeight="1">
      <c r="A164" s="195" t="s">
        <v>375</v>
      </c>
      <c r="B164" s="196">
        <v>40949</v>
      </c>
    </row>
    <row r="165" spans="1:2" ht="14.25" customHeight="1">
      <c r="A165" s="195" t="s">
        <v>377</v>
      </c>
      <c r="B165" s="196">
        <v>43315</v>
      </c>
    </row>
    <row r="166" spans="1:2" ht="14.25" customHeight="1">
      <c r="A166" s="195" t="s">
        <v>379</v>
      </c>
      <c r="B166" s="196">
        <v>110555</v>
      </c>
    </row>
    <row r="167" spans="1:2" ht="14.25" customHeight="1">
      <c r="A167" s="195" t="s">
        <v>381</v>
      </c>
      <c r="B167" s="196">
        <v>70254</v>
      </c>
    </row>
    <row r="168" spans="1:2" ht="14.25" customHeight="1">
      <c r="A168" s="195" t="s">
        <v>383</v>
      </c>
      <c r="B168" s="196">
        <v>121776</v>
      </c>
    </row>
    <row r="169" spans="1:2" ht="14.25" customHeight="1">
      <c r="A169" s="195" t="s">
        <v>385</v>
      </c>
      <c r="B169" s="196">
        <v>68990</v>
      </c>
    </row>
    <row r="170" spans="1:2" ht="14.25" customHeight="1">
      <c r="A170" s="195" t="s">
        <v>387</v>
      </c>
      <c r="B170" s="196">
        <v>82321</v>
      </c>
    </row>
    <row r="171" spans="1:2" ht="14.25" customHeight="1">
      <c r="A171" s="195" t="s">
        <v>389</v>
      </c>
      <c r="B171" s="196">
        <v>46992</v>
      </c>
    </row>
    <row r="172" spans="1:2" ht="14.25" customHeight="1">
      <c r="A172" s="195" t="s">
        <v>391</v>
      </c>
      <c r="B172" s="196">
        <v>59578</v>
      </c>
    </row>
    <row r="173" spans="1:2" ht="14.25" customHeight="1">
      <c r="A173" s="195" t="s">
        <v>393</v>
      </c>
      <c r="B173" s="196">
        <v>74263</v>
      </c>
    </row>
    <row r="174" spans="1:2" ht="14.25" customHeight="1">
      <c r="A174" s="195" t="s">
        <v>395</v>
      </c>
      <c r="B174" s="196">
        <v>25006</v>
      </c>
    </row>
    <row r="175" spans="1:2" ht="14.25" customHeight="1">
      <c r="A175" s="195" t="s">
        <v>397</v>
      </c>
      <c r="B175" s="196">
        <v>48229</v>
      </c>
    </row>
    <row r="176" spans="1:2" ht="14.25" customHeight="1">
      <c r="A176" s="195" t="s">
        <v>399</v>
      </c>
      <c r="B176" s="196">
        <v>36175</v>
      </c>
    </row>
    <row r="177" spans="1:2" ht="14.25" customHeight="1">
      <c r="A177" s="195" t="s">
        <v>401</v>
      </c>
      <c r="B177" s="196">
        <v>22569</v>
      </c>
    </row>
    <row r="178" spans="1:2" ht="14.25" customHeight="1">
      <c r="A178" s="195" t="s">
        <v>403</v>
      </c>
      <c r="B178" s="196">
        <v>29395</v>
      </c>
    </row>
    <row r="179" spans="1:2" ht="14.25" customHeight="1">
      <c r="A179" s="195" t="s">
        <v>405</v>
      </c>
      <c r="B179" s="196">
        <v>95716</v>
      </c>
    </row>
    <row r="180" spans="1:2" ht="14.25" customHeight="1">
      <c r="A180" s="195" t="s">
        <v>407</v>
      </c>
      <c r="B180" s="196">
        <v>100062</v>
      </c>
    </row>
    <row r="181" spans="1:2" ht="14.25" customHeight="1">
      <c r="A181" s="195" t="s">
        <v>409</v>
      </c>
      <c r="B181" s="196">
        <v>74791</v>
      </c>
    </row>
    <row r="182" spans="1:2" ht="14.25" customHeight="1">
      <c r="A182" s="195" t="s">
        <v>411</v>
      </c>
      <c r="B182" s="196">
        <v>68306</v>
      </c>
    </row>
    <row r="183" spans="1:2" ht="18.75" customHeight="1">
      <c r="A183" s="195" t="s">
        <v>413</v>
      </c>
      <c r="B183" s="196">
        <v>59187</v>
      </c>
    </row>
    <row r="184" spans="1:2" ht="14.25" customHeight="1">
      <c r="A184" s="195" t="s">
        <v>415</v>
      </c>
      <c r="B184" s="196">
        <v>31142</v>
      </c>
    </row>
    <row r="185" spans="1:2" ht="14.25" customHeight="1">
      <c r="A185" s="195" t="s">
        <v>417</v>
      </c>
      <c r="B185" s="196">
        <v>4510.5</v>
      </c>
    </row>
    <row r="186" spans="1:2" ht="14.25" customHeight="1">
      <c r="A186" s="195" t="s">
        <v>419</v>
      </c>
      <c r="B186" s="196">
        <v>17448</v>
      </c>
    </row>
    <row r="187" spans="1:2" ht="14.25" customHeight="1">
      <c r="A187" s="195" t="s">
        <v>421</v>
      </c>
      <c r="B187" s="196">
        <v>25157</v>
      </c>
    </row>
    <row r="188" spans="1:2" ht="14.25" customHeight="1">
      <c r="A188" s="195" t="s">
        <v>423</v>
      </c>
      <c r="B188" s="196">
        <v>36079</v>
      </c>
    </row>
    <row r="189" spans="1:2" ht="14.25" customHeight="1">
      <c r="A189" s="195" t="s">
        <v>425</v>
      </c>
      <c r="B189" s="196">
        <v>23872</v>
      </c>
    </row>
    <row r="190" spans="1:2" ht="14.25" customHeight="1">
      <c r="A190" s="195" t="s">
        <v>427</v>
      </c>
      <c r="B190" s="196">
        <v>20317</v>
      </c>
    </row>
    <row r="191" spans="1:2" ht="14.25" customHeight="1">
      <c r="A191" s="195" t="s">
        <v>429</v>
      </c>
      <c r="B191" s="196">
        <v>21191</v>
      </c>
    </row>
    <row r="192" spans="1:2" ht="14.25" customHeight="1">
      <c r="A192" s="195" t="s">
        <v>431</v>
      </c>
      <c r="B192" s="196">
        <v>22569</v>
      </c>
    </row>
    <row r="193" spans="1:2" ht="14.25" customHeight="1">
      <c r="A193" s="195" t="s">
        <v>433</v>
      </c>
      <c r="B193" s="196">
        <v>32862</v>
      </c>
    </row>
    <row r="194" spans="1:2" ht="14.25" customHeight="1">
      <c r="A194" s="195" t="s">
        <v>435</v>
      </c>
      <c r="B194" s="196">
        <v>25150</v>
      </c>
    </row>
    <row r="195" spans="1:2" ht="14.25" customHeight="1">
      <c r="A195" s="195" t="s">
        <v>437</v>
      </c>
      <c r="B195" s="196">
        <v>37167</v>
      </c>
    </row>
    <row r="196" spans="1:2" ht="14.25" customHeight="1">
      <c r="A196" s="195" t="s">
        <v>439</v>
      </c>
      <c r="B196" s="196">
        <v>12445</v>
      </c>
    </row>
    <row r="197" spans="1:2" ht="14.25" customHeight="1">
      <c r="A197" s="195" t="s">
        <v>441</v>
      </c>
      <c r="B197" s="196">
        <v>85365</v>
      </c>
    </row>
    <row r="198" spans="1:2" ht="14.25" customHeight="1">
      <c r="A198" s="195" t="s">
        <v>443</v>
      </c>
      <c r="B198" s="196">
        <v>89611</v>
      </c>
    </row>
    <row r="199" spans="1:2" ht="14.25" customHeight="1">
      <c r="A199" s="195" t="s">
        <v>445</v>
      </c>
      <c r="B199" s="196">
        <v>63281</v>
      </c>
    </row>
    <row r="200" spans="1:2" ht="14.25" customHeight="1">
      <c r="A200" s="195" t="s">
        <v>447</v>
      </c>
      <c r="B200" s="196">
        <v>92020</v>
      </c>
    </row>
    <row r="201" spans="1:2" ht="14.25" customHeight="1">
      <c r="A201" s="195" t="s">
        <v>449</v>
      </c>
      <c r="B201" s="196">
        <v>110985</v>
      </c>
    </row>
    <row r="202" spans="1:2" ht="14.25" customHeight="1">
      <c r="A202" s="195" t="s">
        <v>451</v>
      </c>
      <c r="B202" s="196">
        <v>52064</v>
      </c>
    </row>
    <row r="203" spans="1:2" ht="14.25" customHeight="1">
      <c r="A203" s="195" t="s">
        <v>453</v>
      </c>
      <c r="B203" s="196">
        <v>56165</v>
      </c>
    </row>
    <row r="204" spans="1:2" ht="14.25" customHeight="1">
      <c r="A204" s="195" t="s">
        <v>455</v>
      </c>
      <c r="B204" s="196">
        <v>29503</v>
      </c>
    </row>
    <row r="205" spans="1:2" ht="14.25" customHeight="1">
      <c r="A205" s="195" t="s">
        <v>457</v>
      </c>
      <c r="B205" s="196">
        <v>38611</v>
      </c>
    </row>
    <row r="206" spans="1:2" ht="14.25" customHeight="1">
      <c r="A206" s="195" t="s">
        <v>459</v>
      </c>
      <c r="B206" s="196">
        <v>15570</v>
      </c>
    </row>
    <row r="207" spans="1:2" ht="14.25" customHeight="1">
      <c r="A207" s="195" t="s">
        <v>461</v>
      </c>
      <c r="B207" s="196">
        <v>32420</v>
      </c>
    </row>
    <row r="208" spans="1:2" ht="14.25" customHeight="1">
      <c r="A208" s="195" t="s">
        <v>463</v>
      </c>
      <c r="B208" s="196">
        <v>18280</v>
      </c>
    </row>
    <row r="209" spans="1:2" ht="14.25" customHeight="1">
      <c r="A209" s="195" t="s">
        <v>465</v>
      </c>
      <c r="B209" s="196">
        <v>35946</v>
      </c>
    </row>
    <row r="210" spans="1:2" ht="14.25" customHeight="1">
      <c r="A210" s="195" t="s">
        <v>473</v>
      </c>
      <c r="B210" s="196">
        <v>14490</v>
      </c>
    </row>
    <row r="211" spans="1:2" ht="14.25" customHeight="1">
      <c r="A211" s="195" t="s">
        <v>475</v>
      </c>
      <c r="B211" s="196">
        <v>24629</v>
      </c>
    </row>
    <row r="212" spans="1:2" ht="14.25" customHeight="1">
      <c r="A212" s="195" t="s">
        <v>477</v>
      </c>
      <c r="B212" s="196">
        <v>25149</v>
      </c>
    </row>
    <row r="213" spans="1:2" ht="14.25" customHeight="1">
      <c r="A213" s="195" t="s">
        <v>467</v>
      </c>
      <c r="B213" s="196">
        <v>76556</v>
      </c>
    </row>
    <row r="214" spans="1:2" ht="14.25" customHeight="1">
      <c r="A214" s="195" t="s">
        <v>469</v>
      </c>
      <c r="B214" s="196">
        <v>63601</v>
      </c>
    </row>
    <row r="215" spans="1:2" ht="14.25" customHeight="1">
      <c r="A215" s="195" t="s">
        <v>471</v>
      </c>
      <c r="B215" s="196">
        <v>56548</v>
      </c>
    </row>
    <row r="216" spans="1:2" ht="14.25" customHeight="1">
      <c r="A216" s="195" t="s">
        <v>479</v>
      </c>
      <c r="B216" s="196">
        <v>35131</v>
      </c>
    </row>
    <row r="217" spans="1:2" ht="14.25" customHeight="1">
      <c r="A217" s="195" t="s">
        <v>481</v>
      </c>
      <c r="B217" s="196">
        <v>92642</v>
      </c>
    </row>
    <row r="218" spans="1:2" ht="14.25" customHeight="1">
      <c r="A218" s="195" t="s">
        <v>483</v>
      </c>
      <c r="B218" s="196">
        <v>54004</v>
      </c>
    </row>
    <row r="219" spans="1:2" ht="14.25" customHeight="1">
      <c r="A219" s="195" t="s">
        <v>485</v>
      </c>
      <c r="B219" s="196">
        <v>27120</v>
      </c>
    </row>
    <row r="220" spans="1:2" ht="14.25" customHeight="1">
      <c r="A220" s="195" t="s">
        <v>487</v>
      </c>
      <c r="B220" s="196">
        <v>12294</v>
      </c>
    </row>
    <row r="221" spans="1:2" ht="14.25" customHeight="1">
      <c r="A221" s="195" t="s">
        <v>489</v>
      </c>
      <c r="B221" s="196">
        <v>26105</v>
      </c>
    </row>
    <row r="222" spans="1:2" ht="14.25" customHeight="1">
      <c r="A222" s="195" t="s">
        <v>491</v>
      </c>
      <c r="B222" s="196">
        <v>18498</v>
      </c>
    </row>
    <row r="223" spans="1:2" ht="14.25" customHeight="1">
      <c r="A223" s="195" t="s">
        <v>493</v>
      </c>
      <c r="B223" s="196">
        <v>40378</v>
      </c>
    </row>
    <row r="224" spans="1:2" ht="14.25" customHeight="1">
      <c r="A224" s="195" t="s">
        <v>495</v>
      </c>
      <c r="B224" s="196">
        <v>27542</v>
      </c>
    </row>
    <row r="225" spans="1:2" ht="14.25" customHeight="1">
      <c r="A225" s="195" t="s">
        <v>497</v>
      </c>
      <c r="B225" s="196">
        <v>27760</v>
      </c>
    </row>
    <row r="226" spans="1:2" ht="14.25" customHeight="1">
      <c r="A226" s="195" t="s">
        <v>499</v>
      </c>
      <c r="B226" s="196">
        <v>17609</v>
      </c>
    </row>
    <row r="227" spans="1:2" ht="14.25" customHeight="1">
      <c r="A227" s="195" t="s">
        <v>501</v>
      </c>
      <c r="B227" s="196">
        <v>15400</v>
      </c>
    </row>
    <row r="228" spans="1:2" ht="14.25" customHeight="1">
      <c r="A228" s="195" t="s">
        <v>503</v>
      </c>
      <c r="B228" s="196">
        <v>19618</v>
      </c>
    </row>
    <row r="229" spans="1:2" ht="14.25" customHeight="1">
      <c r="A229" s="195" t="s">
        <v>505</v>
      </c>
      <c r="B229" s="196">
        <v>18073</v>
      </c>
    </row>
    <row r="230" spans="1:2" ht="14.25" customHeight="1">
      <c r="A230" s="195" t="s">
        <v>507</v>
      </c>
      <c r="B230" s="196">
        <v>50773</v>
      </c>
    </row>
    <row r="231" spans="1:2" ht="14.25" customHeight="1">
      <c r="A231" s="195" t="s">
        <v>509</v>
      </c>
      <c r="B231" s="196">
        <v>50302</v>
      </c>
    </row>
    <row r="232" spans="1:2" ht="14.25" customHeight="1">
      <c r="A232" s="195" t="s">
        <v>511</v>
      </c>
      <c r="B232" s="196">
        <v>28982</v>
      </c>
    </row>
    <row r="233" spans="1:2" ht="14.25" customHeight="1">
      <c r="A233" s="195" t="s">
        <v>515</v>
      </c>
      <c r="B233" s="196">
        <v>17285</v>
      </c>
    </row>
    <row r="234" spans="1:2" ht="14.25" customHeight="1">
      <c r="A234" s="195" t="s">
        <v>517</v>
      </c>
      <c r="B234" s="196">
        <v>30680</v>
      </c>
    </row>
    <row r="235" spans="1:2" ht="14.25" customHeight="1">
      <c r="A235" s="195" t="s">
        <v>513</v>
      </c>
      <c r="B235" s="196">
        <v>44418</v>
      </c>
    </row>
    <row r="236" spans="1:2" ht="14.25" customHeight="1">
      <c r="A236" s="195" t="s">
        <v>519</v>
      </c>
      <c r="B236" s="196">
        <v>11623</v>
      </c>
    </row>
    <row r="237" spans="1:2" ht="14.25" customHeight="1">
      <c r="A237" s="195" t="s">
        <v>521</v>
      </c>
      <c r="B237" s="196">
        <v>15958</v>
      </c>
    </row>
    <row r="238" spans="1:2" ht="14.25" customHeight="1">
      <c r="A238" s="195" t="s">
        <v>523</v>
      </c>
      <c r="B238" s="196">
        <v>14360</v>
      </c>
    </row>
    <row r="239" spans="1:2" ht="14.25" customHeight="1">
      <c r="A239" s="195" t="s">
        <v>525</v>
      </c>
      <c r="B239" s="196">
        <v>11134</v>
      </c>
    </row>
    <row r="240" spans="1:2" ht="14.25" customHeight="1">
      <c r="A240" s="195" t="s">
        <v>527</v>
      </c>
      <c r="B240" s="196">
        <v>10663</v>
      </c>
    </row>
    <row r="241" spans="1:2" ht="14.25" customHeight="1">
      <c r="A241" s="195" t="s">
        <v>529</v>
      </c>
      <c r="B241" s="196">
        <v>55683.35</v>
      </c>
    </row>
    <row r="242" spans="1:2" ht="14.25" customHeight="1">
      <c r="A242" s="195" t="s">
        <v>531</v>
      </c>
      <c r="B242" s="196">
        <v>9175</v>
      </c>
    </row>
    <row r="243" spans="1:2" ht="14.25" customHeight="1">
      <c r="A243" s="195" t="s">
        <v>533</v>
      </c>
      <c r="B243" s="196">
        <v>14685</v>
      </c>
    </row>
    <row r="244" spans="1:2" ht="14.25" customHeight="1">
      <c r="A244" s="195" t="s">
        <v>582</v>
      </c>
      <c r="B244" s="196">
        <v>692</v>
      </c>
    </row>
    <row r="245" spans="1:2" ht="14.25" customHeight="1">
      <c r="A245" s="195" t="s">
        <v>535</v>
      </c>
      <c r="B245" s="196">
        <v>61251</v>
      </c>
    </row>
    <row r="246" spans="1:2" ht="14.25" customHeight="1">
      <c r="A246" s="195" t="s">
        <v>537</v>
      </c>
      <c r="B246" s="196">
        <v>98904</v>
      </c>
    </row>
    <row r="247" spans="1:2" ht="14.25" customHeight="1">
      <c r="A247" s="195" t="s">
        <v>539</v>
      </c>
      <c r="B247" s="196">
        <v>57503</v>
      </c>
    </row>
    <row r="248" spans="1:2" ht="14.25" customHeight="1">
      <c r="A248" s="195" t="s">
        <v>541</v>
      </c>
      <c r="B248" s="196">
        <v>84949</v>
      </c>
    </row>
    <row r="249" spans="1:2" ht="14.25" customHeight="1">
      <c r="A249" s="195" t="s">
        <v>543</v>
      </c>
      <c r="B249" s="196">
        <v>97445</v>
      </c>
    </row>
    <row r="250" spans="1:2" ht="14.25" customHeight="1">
      <c r="A250" s="195" t="s">
        <v>545</v>
      </c>
      <c r="B250" s="196">
        <v>86165</v>
      </c>
    </row>
    <row r="251" spans="1:2" ht="14.25" customHeight="1">
      <c r="A251" s="195" t="s">
        <v>547</v>
      </c>
      <c r="B251" s="196">
        <v>53073</v>
      </c>
    </row>
    <row r="252" spans="1:2" ht="14.25" customHeight="1">
      <c r="A252" s="195" t="s">
        <v>549</v>
      </c>
      <c r="B252" s="196">
        <v>57915</v>
      </c>
    </row>
    <row r="253" spans="1:2" ht="14.25" customHeight="1">
      <c r="A253" s="195" t="s">
        <v>551</v>
      </c>
      <c r="B253" s="196">
        <v>65467</v>
      </c>
    </row>
    <row r="254" spans="1:2" ht="14.25" customHeight="1">
      <c r="A254" s="195" t="s">
        <v>553</v>
      </c>
      <c r="B254" s="196">
        <v>73039</v>
      </c>
    </row>
    <row r="255" spans="1:2" ht="14.25" customHeight="1">
      <c r="A255" s="195" t="s">
        <v>555</v>
      </c>
      <c r="B255" s="196">
        <v>31772</v>
      </c>
    </row>
    <row r="256" spans="1:2" ht="14.25" customHeight="1">
      <c r="A256" s="195" t="s">
        <v>557</v>
      </c>
      <c r="B256" s="196">
        <v>29913</v>
      </c>
    </row>
    <row r="257" spans="1:2" ht="14.25" customHeight="1">
      <c r="A257" s="195" t="s">
        <v>559</v>
      </c>
      <c r="B257" s="196">
        <v>67290</v>
      </c>
    </row>
    <row r="258" spans="1:2" ht="14.25" customHeight="1">
      <c r="A258" s="195" t="s">
        <v>561</v>
      </c>
      <c r="B258" s="196">
        <v>62502</v>
      </c>
    </row>
    <row r="259" spans="1:2" ht="14.25" customHeight="1">
      <c r="A259" s="195" t="s">
        <v>563</v>
      </c>
      <c r="B259" s="196">
        <v>31636</v>
      </c>
    </row>
    <row r="260" spans="1:2" ht="14.25" customHeight="1">
      <c r="A260" s="195" t="s">
        <v>565</v>
      </c>
      <c r="B260" s="196">
        <v>30787</v>
      </c>
    </row>
    <row r="261" spans="1:2" ht="14.25" customHeight="1">
      <c r="A261" s="195" t="s">
        <v>567</v>
      </c>
      <c r="B261" s="196">
        <v>81402</v>
      </c>
    </row>
    <row r="262" spans="1:2" ht="14.25" customHeight="1">
      <c r="A262" s="195" t="s">
        <v>569</v>
      </c>
      <c r="B262" s="196">
        <v>28212</v>
      </c>
    </row>
    <row r="263" spans="1:2" ht="14.25" customHeight="1">
      <c r="A263" s="195" t="s">
        <v>571</v>
      </c>
      <c r="B263" s="196">
        <v>36866</v>
      </c>
    </row>
    <row r="264" spans="1:2" ht="14.25" customHeight="1">
      <c r="A264" s="195" t="s">
        <v>573</v>
      </c>
      <c r="B264" s="196">
        <v>32947</v>
      </c>
    </row>
    <row r="265" spans="1:2" ht="14.25" customHeight="1">
      <c r="A265" s="195" t="s">
        <v>575</v>
      </c>
      <c r="B265" s="196">
        <v>28156</v>
      </c>
    </row>
    <row r="266" spans="1:2" ht="14.25" customHeight="1">
      <c r="A266" s="195" t="s">
        <v>577</v>
      </c>
      <c r="B266" s="196">
        <v>33474</v>
      </c>
    </row>
    <row r="267" spans="1:2" ht="15" customHeight="1">
      <c r="A267" s="198" t="s">
        <v>578</v>
      </c>
      <c r="B267" s="199">
        <f>SUM(B5:B266)</f>
        <v>11701165.68</v>
      </c>
    </row>
  </sheetData>
  <sheetProtection selectLockedCells="1" selectUnlockedCells="1"/>
  <printOptions/>
  <pageMargins left="0.75" right="0.75" top="0.2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2016-04-22T10:31:58Z</dcterms:modified>
  <cp:category/>
  <cp:version/>
  <cp:contentType/>
  <cp:contentStatus/>
</cp:coreProperties>
</file>